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740" yWindow="3960" windowWidth="25600" windowHeight="10680"/>
  </bookViews>
  <sheets>
    <sheet name="расшифровка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2" l="1"/>
  <c r="F16" i="2"/>
  <c r="F12" i="2"/>
  <c r="G12" i="2"/>
  <c r="G16" i="2"/>
  <c r="G17" i="2"/>
  <c r="G20" i="2"/>
  <c r="G10" i="2"/>
  <c r="G31" i="2"/>
  <c r="G30" i="2"/>
  <c r="G29" i="2"/>
  <c r="G19" i="2"/>
  <c r="G14" i="2"/>
  <c r="G13" i="2"/>
  <c r="G9" i="2"/>
  <c r="G8" i="2"/>
  <c r="G7" i="2"/>
  <c r="G6" i="2"/>
  <c r="G5" i="2"/>
  <c r="G4" i="2"/>
  <c r="F26" i="2"/>
  <c r="G26" i="2"/>
  <c r="F25" i="2"/>
  <c r="F22" i="2"/>
  <c r="E12" i="2"/>
  <c r="E16" i="2"/>
  <c r="E17" i="2"/>
  <c r="G22" i="2"/>
  <c r="G23" i="2"/>
  <c r="G24" i="2"/>
  <c r="G25" i="2"/>
  <c r="G27" i="2"/>
  <c r="G32" i="2"/>
  <c r="G33" i="2"/>
</calcChain>
</file>

<file path=xl/sharedStrings.xml><?xml version="1.0" encoding="utf-8"?>
<sst xmlns="http://schemas.openxmlformats.org/spreadsheetml/2006/main" count="49" uniqueCount="41">
  <si>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</si>
  <si>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</si>
  <si>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</si>
  <si>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</si>
  <si>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</si>
  <si>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материалы, руб</t>
  </si>
  <si>
    <t>Итого стоимость работ, руб</t>
  </si>
  <si>
    <t>№ п/п</t>
  </si>
  <si>
    <t>Устранение аварий по заявкам населения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</si>
  <si>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</si>
  <si>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</si>
  <si>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</si>
  <si>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</si>
  <si>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</si>
  <si>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</si>
  <si>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</si>
  <si>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Уборка (подметание лестничных площадок и маршей)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</si>
  <si>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</si>
  <si>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</si>
  <si>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</si>
  <si>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</si>
  <si>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Промывка и регулировка системы отопления</t>
  </si>
  <si>
    <t xml:space="preserve">Итого </t>
  </si>
  <si>
    <t xml:space="preserve">Влажная протирка элементов </t>
  </si>
  <si>
    <t>з/плата в год</t>
  </si>
  <si>
    <t xml:space="preserve">водоснобжения и водоотведения </t>
  </si>
  <si>
    <t>электрооборудования</t>
  </si>
  <si>
    <t>Контроль за техническим состоянием инженерно-технического обеспечения МКД:</t>
  </si>
  <si>
    <t>Итого</t>
  </si>
  <si>
    <t>шт</t>
  </si>
  <si>
    <t>Посыпка придомовой территории смесью отсева и соли</t>
  </si>
  <si>
    <t>Стоимость выполненных работ по текущему ремонту и содержанию жилого дома №7 по ул. Лесная</t>
  </si>
  <si>
    <t>Итого по Лесная 7</t>
  </si>
  <si>
    <t>Долг на 01/10/2018</t>
  </si>
  <si>
    <t>Окраска масл составами металлических поверхностей кон-ов за 1 раз</t>
  </si>
  <si>
    <t>Розетка лезард</t>
  </si>
  <si>
    <t>Устройство снегового барьера</t>
  </si>
  <si>
    <t>Ремонт выбоин в бетонных ступеней крылец</t>
  </si>
  <si>
    <t>Обслуживание узла учета тепловой энергии</t>
  </si>
  <si>
    <t>Снятие показаний ИПУ и ОДПУ с расчетом расходов, передача в РКЦ</t>
  </si>
  <si>
    <t>отопления(в отопительный 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</si>
</sst>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4" fontId="1" fillId="0" borderId="4" xfId="0" applyNumberFormat="1" applyFont="1" applyBorder="1"/>
    <xf numFmtId="0" fontId="0" fillId="0" borderId="1" xfId="0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0" fillId="0" borderId="2" xfId="0" applyFont="1" applyBorder="1"/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4" xfId="0" applyFont="1" applyBorder="1" applyAlignment="1"/>
    <xf numFmtId="4" fontId="1" fillId="0" borderId="1" xfId="0" applyNumberFormat="1" applyFont="1" applyBorder="1" applyAlignment="1"/>
    <xf numFmtId="16" fontId="0" fillId="0" borderId="1" xfId="0" applyNumberFormat="1" applyBorder="1"/>
    <xf numFmtId="0" fontId="0" fillId="0" borderId="5" xfId="0" applyFont="1" applyFill="1" applyBorder="1"/>
    <xf numFmtId="0" fontId="6" fillId="0" borderId="0" xfId="0" applyFont="1" applyAlignment="1">
      <alignment horizontal="center" vertical="center" wrapText="1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6" zoomScale="125" zoomScaleNormal="125" zoomScalePageLayoutView="125" workbookViewId="0">
      <selection activeCell="F17" sqref="F17"/>
    </sheetView>
  </sheetViews>
  <sheetFormatPr baseColWidth="10" defaultColWidth="8.83203125" defaultRowHeight="14" x14ac:dyDescent="0"/>
  <cols>
    <col min="1" max="1" width="4.5" customWidth="1"/>
    <col min="2" max="2" width="56" customWidth="1"/>
    <col min="3" max="3" width="7.6640625" customWidth="1"/>
    <col min="4" max="4" width="9.1640625" customWidth="1"/>
    <col min="5" max="5" width="11.33203125" customWidth="1"/>
    <col min="6" max="6" width="12.6640625" customWidth="1"/>
    <col min="7" max="7" width="13" customWidth="1"/>
  </cols>
  <sheetData>
    <row r="1" spans="1:9" ht="38" customHeight="1">
      <c r="B1" s="27" t="s">
        <v>31</v>
      </c>
      <c r="C1" s="27"/>
      <c r="D1" s="27"/>
      <c r="E1" s="27"/>
      <c r="F1" s="27"/>
      <c r="G1" s="27"/>
      <c r="H1" s="6"/>
      <c r="I1" s="6"/>
    </row>
    <row r="2" spans="1:9" ht="42" customHeight="1">
      <c r="A2" s="5" t="s">
        <v>7</v>
      </c>
      <c r="B2" s="5" t="s">
        <v>2</v>
      </c>
      <c r="C2" s="5" t="s">
        <v>3</v>
      </c>
      <c r="D2" s="5" t="s">
        <v>4</v>
      </c>
      <c r="E2" s="5" t="s">
        <v>24</v>
      </c>
      <c r="F2" s="5" t="s">
        <v>5</v>
      </c>
      <c r="G2" s="5" t="s">
        <v>6</v>
      </c>
    </row>
    <row r="3" spans="1:9">
      <c r="A3" s="4">
        <v>1</v>
      </c>
      <c r="B3" s="4" t="s">
        <v>27</v>
      </c>
      <c r="C3" s="1"/>
      <c r="D3" s="1"/>
      <c r="E3" s="1"/>
      <c r="F3" s="1"/>
      <c r="G3" s="2"/>
    </row>
    <row r="4" spans="1:9">
      <c r="A4" s="1"/>
      <c r="B4" s="8" t="s">
        <v>25</v>
      </c>
      <c r="C4" s="8"/>
      <c r="D4" s="8"/>
      <c r="E4" s="8"/>
      <c r="F4" s="8"/>
      <c r="G4" s="7">
        <f>1.5*836.2*12</f>
        <v>15051.600000000002</v>
      </c>
    </row>
    <row r="5" spans="1:9">
      <c r="A5" s="1"/>
      <c r="B5" s="20" t="s">
        <v>40</v>
      </c>
      <c r="C5" s="8"/>
      <c r="D5" s="8"/>
      <c r="E5" s="8"/>
      <c r="F5" s="8"/>
      <c r="G5" s="7">
        <f>0.48*836.2*12</f>
        <v>4816.5120000000006</v>
      </c>
    </row>
    <row r="6" spans="1:9">
      <c r="A6" s="25"/>
      <c r="B6" s="20" t="s">
        <v>38</v>
      </c>
      <c r="C6" s="8"/>
      <c r="D6" s="8"/>
      <c r="E6" s="8"/>
      <c r="F6" s="8"/>
      <c r="G6" s="7">
        <f>1.96*836.2*12</f>
        <v>19667.423999999999</v>
      </c>
    </row>
    <row r="7" spans="1:9">
      <c r="A7" s="1"/>
      <c r="B7" s="26" t="s">
        <v>21</v>
      </c>
      <c r="C7" s="8"/>
      <c r="D7" s="8"/>
      <c r="E7" s="8"/>
      <c r="F7" s="8"/>
      <c r="G7" s="7">
        <f>2.23*836.2*12</f>
        <v>22376.712</v>
      </c>
    </row>
    <row r="8" spans="1:9">
      <c r="A8" s="1"/>
      <c r="B8" s="20" t="s">
        <v>26</v>
      </c>
      <c r="C8" s="8"/>
      <c r="D8" s="8"/>
      <c r="E8" s="8"/>
      <c r="F8" s="8"/>
      <c r="G8" s="7">
        <f>0.12*836.2*12</f>
        <v>1204.1280000000002</v>
      </c>
    </row>
    <row r="9" spans="1:9">
      <c r="A9" s="8"/>
      <c r="B9" s="22" t="s">
        <v>39</v>
      </c>
      <c r="C9" s="21"/>
      <c r="D9" s="21"/>
      <c r="E9" s="21"/>
      <c r="F9" s="21"/>
      <c r="G9" s="22">
        <f>0.6*836.2*12</f>
        <v>6020.64</v>
      </c>
    </row>
    <row r="10" spans="1:9">
      <c r="A10" s="8"/>
      <c r="B10" s="14" t="s">
        <v>28</v>
      </c>
      <c r="C10" s="21"/>
      <c r="D10" s="23"/>
      <c r="E10" s="21"/>
      <c r="F10" s="21"/>
      <c r="G10" s="24">
        <f>SUM(G4:G9)</f>
        <v>69137.016000000003</v>
      </c>
    </row>
    <row r="11" spans="1:9">
      <c r="A11" s="4">
        <v>2</v>
      </c>
      <c r="B11" s="4" t="s">
        <v>17</v>
      </c>
      <c r="C11" s="1"/>
      <c r="D11" s="12"/>
      <c r="E11" s="1"/>
      <c r="F11" s="1"/>
      <c r="G11" s="1"/>
    </row>
    <row r="12" spans="1:9">
      <c r="A12" s="1"/>
      <c r="B12" s="1" t="s">
        <v>16</v>
      </c>
      <c r="C12" s="10" t="s">
        <v>9</v>
      </c>
      <c r="D12" s="1">
        <v>167.3</v>
      </c>
      <c r="E12" s="11">
        <f>2000*12</f>
        <v>24000</v>
      </c>
      <c r="F12" s="1">
        <f>71.64+27+29.72+29.51+25.56+30.3+145+25.56+39+99.11+145+25.56+145+71.64+71.64+71.64+27+27+27</f>
        <v>1133.8799999999999</v>
      </c>
      <c r="G12" s="1">
        <f>F12+E12</f>
        <v>25133.88</v>
      </c>
    </row>
    <row r="13" spans="1:9">
      <c r="A13" s="1"/>
      <c r="B13" s="1" t="s">
        <v>23</v>
      </c>
      <c r="C13" s="10" t="s">
        <v>9</v>
      </c>
      <c r="D13" s="1">
        <v>311</v>
      </c>
      <c r="E13" s="11"/>
      <c r="F13" s="1"/>
      <c r="G13" s="1">
        <f>0.08*836.2*12</f>
        <v>802.75199999999995</v>
      </c>
    </row>
    <row r="14" spans="1:9">
      <c r="A14" s="1"/>
      <c r="B14" s="1" t="s">
        <v>10</v>
      </c>
      <c r="C14" s="10" t="s">
        <v>9</v>
      </c>
      <c r="D14" s="1">
        <v>457</v>
      </c>
      <c r="E14" s="11"/>
      <c r="F14" s="1"/>
      <c r="G14" s="19">
        <f>0.19*836.2*12</f>
        <v>1906.5360000000001</v>
      </c>
    </row>
    <row r="15" spans="1:9">
      <c r="A15" s="1"/>
      <c r="B15" s="4" t="s">
        <v>18</v>
      </c>
      <c r="C15" s="10"/>
      <c r="D15" s="1"/>
      <c r="E15" s="11"/>
      <c r="F15" s="1"/>
      <c r="G15" s="1"/>
    </row>
    <row r="16" spans="1:9">
      <c r="A16" s="1"/>
      <c r="B16" s="1" t="s">
        <v>11</v>
      </c>
      <c r="C16" s="10" t="s">
        <v>9</v>
      </c>
      <c r="D16" s="1">
        <v>416.7</v>
      </c>
      <c r="E16" s="11">
        <f>2000*12</f>
        <v>24000</v>
      </c>
      <c r="F16" s="1">
        <f>8+24+103.6+42.7+62.16+43.5+72+40+70+25.9+28+51.8+45+36.26+50+200+32.55+51+8+8+8+24+24+24</f>
        <v>1082.4699999999998</v>
      </c>
      <c r="G16" s="1">
        <f>F16+E16</f>
        <v>25082.47</v>
      </c>
    </row>
    <row r="17" spans="1:7">
      <c r="A17" s="1"/>
      <c r="B17" s="1" t="s">
        <v>15</v>
      </c>
      <c r="C17" s="10" t="s">
        <v>9</v>
      </c>
      <c r="D17" s="18">
        <v>311.39999999999998</v>
      </c>
      <c r="E17" s="11">
        <f>1000*12</f>
        <v>12000</v>
      </c>
      <c r="F17" s="2">
        <f>10+82.72+980+20+38+34.6+21.98+78.36+17.3+41+6.94+38.6+10+10+10+81.72+82.72+82.72</f>
        <v>1646.6599999999999</v>
      </c>
      <c r="G17" s="9">
        <f>F17+E17</f>
        <v>13646.66</v>
      </c>
    </row>
    <row r="18" spans="1:7">
      <c r="A18" s="1"/>
      <c r="B18" s="4" t="s">
        <v>19</v>
      </c>
      <c r="C18" s="1"/>
      <c r="D18" s="1"/>
      <c r="E18" s="1"/>
      <c r="F18" s="1"/>
      <c r="G18" s="1"/>
    </row>
    <row r="19" spans="1:7">
      <c r="A19" s="1"/>
      <c r="B19" s="1" t="s">
        <v>12</v>
      </c>
      <c r="C19" s="1"/>
      <c r="D19" s="1"/>
      <c r="E19" s="1"/>
      <c r="F19" s="2"/>
      <c r="G19" s="16">
        <f>4.15*836.2*12</f>
        <v>41642.760000000009</v>
      </c>
    </row>
    <row r="20" spans="1:7">
      <c r="A20" s="1"/>
      <c r="B20" s="14" t="s">
        <v>22</v>
      </c>
      <c r="C20" s="1"/>
      <c r="D20" s="1"/>
      <c r="E20" s="1"/>
      <c r="F20" s="12"/>
      <c r="G20" s="17">
        <f>SUM(G12:G19)</f>
        <v>108215.05800000002</v>
      </c>
    </row>
    <row r="21" spans="1:7">
      <c r="A21" s="1"/>
      <c r="B21" s="4" t="s">
        <v>20</v>
      </c>
      <c r="C21" s="1"/>
      <c r="D21" s="1"/>
      <c r="E21" s="1"/>
      <c r="F21" s="12"/>
      <c r="G21" s="12"/>
    </row>
    <row r="22" spans="1:7">
      <c r="A22" s="1"/>
      <c r="B22" s="1" t="s">
        <v>34</v>
      </c>
      <c r="C22" s="1" t="s">
        <v>9</v>
      </c>
      <c r="D22" s="1">
        <v>10</v>
      </c>
      <c r="E22" s="10"/>
      <c r="F22" s="1">
        <f>55+44.01+245</f>
        <v>344.01</v>
      </c>
      <c r="G22" s="1">
        <f>F22</f>
        <v>344.01</v>
      </c>
    </row>
    <row r="23" spans="1:7">
      <c r="A23" s="1"/>
      <c r="B23" s="1" t="s">
        <v>30</v>
      </c>
      <c r="C23" s="1" t="s">
        <v>9</v>
      </c>
      <c r="D23" s="1">
        <v>53</v>
      </c>
      <c r="E23" s="10"/>
      <c r="F23" s="1"/>
      <c r="G23" s="1">
        <f t="shared" ref="G23:G25" si="0">F23</f>
        <v>0</v>
      </c>
    </row>
    <row r="24" spans="1:7">
      <c r="A24" s="1"/>
      <c r="B24" s="1" t="s">
        <v>35</v>
      </c>
      <c r="C24" s="1" t="s">
        <v>29</v>
      </c>
      <c r="D24" s="1">
        <v>1</v>
      </c>
      <c r="E24" s="10"/>
      <c r="F24" s="1">
        <v>117</v>
      </c>
      <c r="G24" s="1">
        <f t="shared" si="0"/>
        <v>117</v>
      </c>
    </row>
    <row r="25" spans="1:7">
      <c r="A25" s="1"/>
      <c r="B25" s="1" t="s">
        <v>36</v>
      </c>
      <c r="C25" s="1" t="s">
        <v>29</v>
      </c>
      <c r="D25" s="1">
        <v>32</v>
      </c>
      <c r="E25" s="10"/>
      <c r="F25" s="1">
        <f>6148+264+43</f>
        <v>6455</v>
      </c>
      <c r="G25" s="1">
        <f t="shared" si="0"/>
        <v>6455</v>
      </c>
    </row>
    <row r="26" spans="1:7">
      <c r="A26" s="1"/>
      <c r="B26" s="1" t="s">
        <v>37</v>
      </c>
      <c r="C26" s="1" t="s">
        <v>29</v>
      </c>
      <c r="D26" s="1">
        <v>4</v>
      </c>
      <c r="E26" s="10"/>
      <c r="F26" s="1">
        <f>800</f>
        <v>800</v>
      </c>
      <c r="G26" s="1">
        <f>F26</f>
        <v>800</v>
      </c>
    </row>
    <row r="27" spans="1:7">
      <c r="A27" s="1"/>
      <c r="B27" s="14" t="s">
        <v>14</v>
      </c>
      <c r="C27" s="1"/>
      <c r="D27" s="1"/>
      <c r="E27" s="1"/>
      <c r="F27" s="1"/>
      <c r="G27" s="4">
        <f>SUM(G22:G26)</f>
        <v>7716.01</v>
      </c>
    </row>
    <row r="28" spans="1:7">
      <c r="A28" s="4">
        <v>3</v>
      </c>
      <c r="B28" s="4" t="s">
        <v>13</v>
      </c>
      <c r="C28" s="1"/>
      <c r="D28" s="1"/>
      <c r="E28" s="1"/>
      <c r="F28" s="1"/>
      <c r="G28" s="1"/>
    </row>
    <row r="29" spans="1:7">
      <c r="A29" s="1"/>
      <c r="B29" s="8" t="s">
        <v>0</v>
      </c>
      <c r="C29" s="1"/>
      <c r="D29" s="1"/>
      <c r="E29" s="1"/>
      <c r="F29" s="1"/>
      <c r="G29" s="2">
        <f>0.95*836.2*12</f>
        <v>9532.68</v>
      </c>
    </row>
    <row r="30" spans="1:7">
      <c r="A30" s="1"/>
      <c r="B30" s="13" t="s">
        <v>8</v>
      </c>
      <c r="C30" s="1"/>
      <c r="D30" s="1"/>
      <c r="E30" s="1"/>
      <c r="F30" s="1"/>
      <c r="G30" s="2">
        <f>0.45*836.2*12</f>
        <v>4515.4800000000005</v>
      </c>
    </row>
    <row r="31" spans="1:7">
      <c r="A31" s="4">
        <v>4</v>
      </c>
      <c r="B31" s="4" t="s">
        <v>1</v>
      </c>
      <c r="C31" s="1"/>
      <c r="D31" s="1"/>
      <c r="E31" s="1"/>
      <c r="F31" s="1"/>
      <c r="G31" s="2">
        <f>5*836.2*12</f>
        <v>50172</v>
      </c>
    </row>
    <row r="32" spans="1:7">
      <c r="A32" s="1"/>
      <c r="B32" s="1"/>
      <c r="C32" s="1"/>
      <c r="D32" s="1"/>
      <c r="E32" s="1"/>
      <c r="F32" s="1"/>
      <c r="G32" s="3">
        <f>SUM(G29:G31)</f>
        <v>64220.160000000003</v>
      </c>
    </row>
    <row r="33" spans="1:7" ht="37" customHeight="1">
      <c r="A33" s="1"/>
      <c r="B33" s="4" t="s">
        <v>32</v>
      </c>
      <c r="C33" s="1"/>
      <c r="D33" s="1"/>
      <c r="E33" s="1"/>
      <c r="F33" s="1"/>
      <c r="G33" s="3">
        <f>G32+G27+G20+G10</f>
        <v>249288.24400000001</v>
      </c>
    </row>
    <row r="34" spans="1:7" ht="36" customHeight="1">
      <c r="A34" s="1"/>
      <c r="B34" s="4" t="s">
        <v>33</v>
      </c>
      <c r="C34" s="1"/>
      <c r="D34" s="1"/>
      <c r="E34" s="1"/>
      <c r="F34" s="1"/>
      <c r="G34" s="15">
        <v>87136.21</v>
      </c>
    </row>
  </sheetData>
  <mergeCells count="1">
    <mergeCell ref="B1:G1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2018-10-08T23:34:02Z</dcterms:modified>
</cp:coreProperties>
</file>