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705"/>
  <workbookPr filterPrivacy="1" autoCompressPictures="0"/>
  <bookViews>
    <workbookView xWindow="560" yWindow="560" windowWidth="27940" windowHeight="15500"/>
  </bookViews>
  <sheets>
    <sheet name="расшифровка" sheetId="2" r:id="rId1"/>
    <sheet name="Лист3" sheetId="3" r:id="rId2"/>
  </sheet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G34" i="2" l="1"/>
  <c r="F15" i="2"/>
  <c r="F12" i="2"/>
  <c r="G33" i="2"/>
  <c r="G23" i="2"/>
  <c r="F21" i="2"/>
  <c r="F22" i="2"/>
  <c r="G32" i="2"/>
  <c r="G21" i="2"/>
  <c r="G22" i="2"/>
  <c r="F16" i="2"/>
  <c r="G31" i="2"/>
  <c r="F31" i="2"/>
  <c r="F26" i="2"/>
  <c r="F30" i="2"/>
  <c r="F27" i="2"/>
  <c r="G39" i="2"/>
  <c r="G16" i="2"/>
  <c r="G15" i="2"/>
  <c r="G12" i="2"/>
  <c r="G19" i="2"/>
  <c r="G24" i="2"/>
  <c r="G25" i="2"/>
  <c r="G26" i="2"/>
  <c r="G27" i="2"/>
  <c r="G28" i="2"/>
  <c r="G29" i="2"/>
  <c r="G30" i="2"/>
  <c r="G9" i="2"/>
  <c r="G38" i="2"/>
  <c r="G37" i="2"/>
  <c r="G36" i="2"/>
  <c r="G18" i="2"/>
  <c r="G7" i="2"/>
  <c r="G5" i="2"/>
  <c r="G40" i="2"/>
</calcChain>
</file>

<file path=xl/sharedStrings.xml><?xml version="1.0" encoding="utf-8"?>
<sst xmlns="http://schemas.openxmlformats.org/spreadsheetml/2006/main" count="64" uniqueCount="48">
  <si>
    <t>Аварийно-диспетчерская служба</t>
  </si>
  <si>
    <t>Расходы на управление</t>
  </si>
  <si>
    <t>Наименование работ</t>
  </si>
  <si>
    <t>ед. изм</t>
  </si>
  <si>
    <t>Объем</t>
  </si>
  <si>
    <t>з/плата</t>
  </si>
  <si>
    <t>материалы, руб</t>
  </si>
  <si>
    <t>Итого стоимость работ, руб</t>
  </si>
  <si>
    <t>№ п/п</t>
  </si>
  <si>
    <t>Устранение аварий по заявкам населения</t>
  </si>
  <si>
    <t>Контроль за техническим состоянием инженерно-технического обеспечения МКД</t>
  </si>
  <si>
    <t>Работы и услуги по содержанию иного имущества МКД</t>
  </si>
  <si>
    <t>кв м</t>
  </si>
  <si>
    <t>Дератизация и дезинсекция</t>
  </si>
  <si>
    <t>Уборка придомовой территории</t>
  </si>
  <si>
    <t>Вывоз ТБО, организация мест накопления ТБО</t>
  </si>
  <si>
    <t>Обеспечение устранения аварий</t>
  </si>
  <si>
    <t>Обкос придомовой территории</t>
  </si>
  <si>
    <t>Уборка (подметание лестничных площадок и маршей)</t>
  </si>
  <si>
    <t>2.1. Работы по содержанию помещений</t>
  </si>
  <si>
    <t>2.2. Работы по содержанию придомовой территории</t>
  </si>
  <si>
    <t>2.3. Работы по обеспечению вывоза бытовых отходов</t>
  </si>
  <si>
    <t>2.4.Работы по содержанию помещений</t>
  </si>
  <si>
    <t>Общие работы, выполняемые для надлежащего содержания систем водоснабжения, отопления и водоотведения</t>
  </si>
  <si>
    <t>Работы, выполняемые в целях надлежащего содержания систем электрооборудования</t>
  </si>
  <si>
    <t>Работы, выполняемые в целях надлежащего содержания систем теплоснабжения</t>
  </si>
  <si>
    <t>Промывка и регулировка системы отопления</t>
  </si>
  <si>
    <t>Итого</t>
  </si>
  <si>
    <t>м</t>
  </si>
  <si>
    <t>Стоимость выполненных работ по текущему ремонту и содержанию жилого дома №7 по ул.пер. Хасанский</t>
  </si>
  <si>
    <t>Итого по Пер. Хасанский, 7</t>
  </si>
  <si>
    <t>1.1. Контроль за техническим состоянием систем инженерно-технического обеспечения в МКД</t>
  </si>
  <si>
    <t>Смена ламп</t>
  </si>
  <si>
    <t>шт</t>
  </si>
  <si>
    <t>Окраска решеток масл составами огражд конт площ-к</t>
  </si>
  <si>
    <t>Окраска бордюр известковыми составами</t>
  </si>
  <si>
    <t>Подвоз земли</t>
  </si>
  <si>
    <t>Долг на 01/06/2018</t>
  </si>
  <si>
    <t>Посыпка придомовой территории ссмесью отсева и соли</t>
  </si>
  <si>
    <t>Ревизия ТУ</t>
  </si>
  <si>
    <t>Замена крана шарового</t>
  </si>
  <si>
    <t>Смена светильников</t>
  </si>
  <si>
    <t>Ремонт детской площадки</t>
  </si>
  <si>
    <t>Ремонт двери деревянной</t>
  </si>
  <si>
    <t>Ремонт поручня</t>
  </si>
  <si>
    <t>Замена вентиля на стояке отопления</t>
  </si>
  <si>
    <t>Подсыпка щебнем территории контейнерной площадки</t>
  </si>
  <si>
    <t>куб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</si>
</sst>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1" fillId="0" borderId="1" xfId="0" applyNumberFormat="1" applyFont="1" applyBorder="1"/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" fontId="0" fillId="0" borderId="1" xfId="0" applyNumberFormat="1" applyBorder="1" applyAlignment="1">
      <alignment horizontal="right" vertical="center"/>
    </xf>
    <xf numFmtId="0" fontId="0" fillId="0" borderId="1" xfId="0" applyFont="1" applyBorder="1"/>
    <xf numFmtId="4" fontId="0" fillId="0" borderId="1" xfId="0" applyNumberFormat="1" applyFill="1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1" xfId="0" applyFill="1" applyBorder="1" applyAlignment="1">
      <alignment wrapText="1"/>
    </xf>
    <xf numFmtId="0" fontId="1" fillId="0" borderId="1" xfId="0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4" fontId="1" fillId="0" borderId="5" xfId="0" applyNumberFormat="1" applyFont="1" applyBorder="1"/>
    <xf numFmtId="0" fontId="0" fillId="0" borderId="1" xfId="0" applyBorder="1" applyAlignment="1">
      <alignment horizontal="right"/>
    </xf>
    <xf numFmtId="1" fontId="0" fillId="0" borderId="1" xfId="0" applyNumberFormat="1" applyBorder="1"/>
    <xf numFmtId="0" fontId="0" fillId="0" borderId="2" xfId="0" applyFont="1" applyBorder="1"/>
    <xf numFmtId="0" fontId="0" fillId="0" borderId="3" xfId="0" applyFont="1" applyBorder="1"/>
    <xf numFmtId="4" fontId="0" fillId="0" borderId="4" xfId="0" applyNumberFormat="1" applyBorder="1" applyAlignment="1">
      <alignment horizontal="right" vertical="center"/>
    </xf>
    <xf numFmtId="0" fontId="1" fillId="0" borderId="2" xfId="0" applyFont="1" applyBorder="1"/>
    <xf numFmtId="0" fontId="0" fillId="0" borderId="1" xfId="0" applyFill="1" applyBorder="1"/>
    <xf numFmtId="0" fontId="0" fillId="0" borderId="0" xfId="0" applyFill="1"/>
    <xf numFmtId="0" fontId="1" fillId="0" borderId="1" xfId="0" applyFont="1" applyFill="1" applyBorder="1"/>
    <xf numFmtId="4" fontId="1" fillId="0" borderId="1" xfId="0" applyNumberFormat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7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Обычный" xfId="0" builtinId="0"/>
    <cellStyle name="Просмотренная гиперссылка" xfId="2" builtinId="9" hidden="1"/>
    <cellStyle name="Просмотренная гиперссылка" xfId="4" builtinId="9" hidden="1"/>
    <cellStyle name="Просмотренная гиперссылка" xfId="6" builtinId="9" hidden="1"/>
    <cellStyle name="Просмотренная гиперссылка" xfId="8" builtinId="9" hidden="1"/>
    <cellStyle name="Просмотренная гиперссылка" xfId="10" builtinId="9" hidden="1"/>
    <cellStyle name="Просмотренная гиперссылка" xfId="12" builtinId="9" hidden="1"/>
    <cellStyle name="Просмотренная гиперссылка" xfId="14" builtinId="9" hidden="1"/>
    <cellStyle name="Просмотренная гиперссылка" xfId="16" builtinId="9" hidden="1"/>
    <cellStyle name="Просмотренная гиперссылка" xfId="18" builtinId="9" hidden="1"/>
    <cellStyle name="Просмотренная гиперссылка" xfId="20" builtinId="9" hidden="1"/>
    <cellStyle name="Просмотренная гиперссылка" xfId="22" builtinId="9" hidden="1"/>
    <cellStyle name="Просмотренная гиперссылка" xfId="24" builtinId="9" hidden="1"/>
    <cellStyle name="Просмотренная гиперссылка" xfId="26" builtinId="9" hidde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topLeftCell="A19" zoomScale="125" zoomScaleNormal="125" zoomScalePageLayoutView="125" workbookViewId="0">
      <selection activeCell="G19" sqref="G19"/>
    </sheetView>
  </sheetViews>
  <sheetFormatPr baseColWidth="10" defaultColWidth="8.83203125" defaultRowHeight="14" x14ac:dyDescent="0"/>
  <cols>
    <col min="1" max="1" width="5.1640625" customWidth="1"/>
    <col min="2" max="2" width="55.1640625" customWidth="1"/>
    <col min="3" max="3" width="7.6640625" customWidth="1"/>
    <col min="4" max="4" width="10" customWidth="1"/>
    <col min="5" max="5" width="11.33203125" customWidth="1"/>
    <col min="6" max="6" width="12.6640625" customWidth="1"/>
    <col min="7" max="7" width="13" customWidth="1"/>
  </cols>
  <sheetData>
    <row r="1" spans="1:9" ht="38" customHeight="1">
      <c r="B1" s="28" t="s">
        <v>29</v>
      </c>
      <c r="C1" s="28"/>
      <c r="D1" s="28"/>
      <c r="E1" s="28"/>
      <c r="F1" s="28"/>
      <c r="G1" s="28"/>
      <c r="H1" s="6"/>
      <c r="I1" s="6"/>
    </row>
    <row r="2" spans="1:9" ht="42" customHeight="1">
      <c r="A2" s="5" t="s">
        <v>8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9">
      <c r="A3" s="4">
        <v>1</v>
      </c>
      <c r="B3" s="4" t="s">
        <v>10</v>
      </c>
      <c r="C3" s="1"/>
      <c r="D3" s="1"/>
      <c r="E3" s="1"/>
      <c r="F3" s="1"/>
      <c r="G3" s="2"/>
    </row>
    <row r="4" spans="1:9">
      <c r="A4" s="18"/>
      <c r="B4" s="8" t="s">
        <v>23</v>
      </c>
      <c r="C4" s="8"/>
      <c r="D4" s="8"/>
      <c r="E4" s="8"/>
      <c r="F4" s="8"/>
      <c r="G4" s="7"/>
    </row>
    <row r="5" spans="1:9">
      <c r="A5" s="18"/>
      <c r="B5" s="8" t="s">
        <v>31</v>
      </c>
      <c r="C5" s="8"/>
      <c r="D5" s="8"/>
      <c r="E5" s="8"/>
      <c r="F5" s="8"/>
      <c r="G5" s="7">
        <f>2.75*2345.08*12</f>
        <v>77387.639999999985</v>
      </c>
    </row>
    <row r="6" spans="1:9">
      <c r="A6" s="4">
        <v>2</v>
      </c>
      <c r="B6" s="22" t="s">
        <v>25</v>
      </c>
      <c r="C6" s="20"/>
      <c r="D6" s="20"/>
      <c r="E6" s="20"/>
      <c r="F6" s="20"/>
      <c r="G6" s="21"/>
    </row>
    <row r="7" spans="1:9">
      <c r="A7" s="1"/>
      <c r="B7" s="19" t="s">
        <v>26</v>
      </c>
      <c r="C7" s="19"/>
      <c r="D7" s="8"/>
      <c r="E7" s="8"/>
      <c r="F7" s="8"/>
      <c r="G7" s="21">
        <f>0.85*2345.08*12</f>
        <v>23919.815999999999</v>
      </c>
    </row>
    <row r="8" spans="1:9">
      <c r="A8" s="4">
        <v>3</v>
      </c>
      <c r="B8" s="22" t="s">
        <v>24</v>
      </c>
      <c r="C8" s="20"/>
      <c r="D8" s="20"/>
      <c r="E8" s="20"/>
      <c r="F8" s="20"/>
      <c r="G8" s="21"/>
    </row>
    <row r="9" spans="1:9">
      <c r="A9" s="1"/>
      <c r="B9" s="14" t="s">
        <v>27</v>
      </c>
      <c r="C9" s="20"/>
      <c r="D9" s="20"/>
      <c r="E9" s="20"/>
      <c r="F9" s="20"/>
      <c r="G9" s="27">
        <f>SUM(G5:G8)</f>
        <v>101307.45599999998</v>
      </c>
    </row>
    <row r="10" spans="1:9">
      <c r="A10" s="4">
        <v>2</v>
      </c>
      <c r="B10" s="29" t="s">
        <v>11</v>
      </c>
      <c r="C10" s="30"/>
      <c r="D10" s="30"/>
      <c r="E10" s="30"/>
      <c r="F10" s="30"/>
      <c r="G10" s="31"/>
    </row>
    <row r="11" spans="1:9">
      <c r="A11" s="1"/>
      <c r="B11" s="4" t="s">
        <v>19</v>
      </c>
      <c r="C11" s="1"/>
      <c r="D11" s="12"/>
      <c r="E11" s="1"/>
      <c r="F11" s="1"/>
      <c r="G11" s="1"/>
    </row>
    <row r="12" spans="1:9">
      <c r="A12" s="1"/>
      <c r="B12" s="1" t="s">
        <v>18</v>
      </c>
      <c r="C12" s="10" t="s">
        <v>12</v>
      </c>
      <c r="D12" s="1">
        <v>418.41</v>
      </c>
      <c r="E12" s="11">
        <v>36000</v>
      </c>
      <c r="F12" s="1">
        <f>145+25.56+145+25.56+65.18+30.3+50+46+29.12+28+45.54+19.64+145</f>
        <v>799.9</v>
      </c>
      <c r="G12" s="1">
        <f>F12+E12</f>
        <v>36799.9</v>
      </c>
    </row>
    <row r="13" spans="1:9">
      <c r="A13" s="1"/>
      <c r="B13" s="1" t="s">
        <v>13</v>
      </c>
      <c r="C13" s="10" t="s">
        <v>12</v>
      </c>
      <c r="D13" s="1">
        <v>685.27</v>
      </c>
      <c r="E13" s="11"/>
      <c r="F13" s="1"/>
      <c r="G13" s="1">
        <v>3376.9</v>
      </c>
    </row>
    <row r="14" spans="1:9">
      <c r="A14" s="1"/>
      <c r="B14" s="4" t="s">
        <v>20</v>
      </c>
      <c r="C14" s="10"/>
      <c r="D14" s="1"/>
      <c r="E14" s="11"/>
      <c r="F14" s="1"/>
      <c r="G14" s="1"/>
    </row>
    <row r="15" spans="1:9">
      <c r="A15" s="1"/>
      <c r="B15" s="1" t="s">
        <v>14</v>
      </c>
      <c r="C15" s="10" t="s">
        <v>12</v>
      </c>
      <c r="D15" s="1">
        <v>790.26</v>
      </c>
      <c r="E15" s="11">
        <v>42000</v>
      </c>
      <c r="F15" s="1">
        <f>103.6+42.7+255.42+62.16+25.9+100+25.9+28+51.8+36.26+50+85.4+22+185+3.57+185+85.4+13.5+42.7+15+210+4.2+30</f>
        <v>1663.51</v>
      </c>
      <c r="G15" s="1">
        <f>F15+E15</f>
        <v>43663.51</v>
      </c>
    </row>
    <row r="16" spans="1:9">
      <c r="A16" s="1"/>
      <c r="B16" s="1" t="s">
        <v>17</v>
      </c>
      <c r="C16" s="10" t="s">
        <v>12</v>
      </c>
      <c r="D16" s="17">
        <v>777.46</v>
      </c>
      <c r="E16" s="11">
        <v>15000</v>
      </c>
      <c r="F16" s="2">
        <f>34.6+78.36+17.3+50+12.68+38.6+30+65+76.94+19.02+550+38</f>
        <v>1010.5</v>
      </c>
      <c r="G16" s="1">
        <f>F16+E16</f>
        <v>16010.5</v>
      </c>
    </row>
    <row r="17" spans="1:7">
      <c r="A17" s="1"/>
      <c r="B17" s="4" t="s">
        <v>21</v>
      </c>
      <c r="C17" s="1"/>
      <c r="D17" s="1"/>
      <c r="E17" s="1"/>
      <c r="F17" s="1"/>
      <c r="G17" s="1"/>
    </row>
    <row r="18" spans="1:7">
      <c r="A18" s="1"/>
      <c r="B18" s="1" t="s">
        <v>15</v>
      </c>
      <c r="C18" s="1"/>
      <c r="D18" s="1"/>
      <c r="E18" s="1"/>
      <c r="F18" s="2"/>
      <c r="G18" s="15">
        <f>4.15*12*2345.08</f>
        <v>116784.98400000001</v>
      </c>
    </row>
    <row r="19" spans="1:7">
      <c r="A19" s="1"/>
      <c r="B19" s="14" t="s">
        <v>27</v>
      </c>
      <c r="C19" s="1"/>
      <c r="D19" s="1"/>
      <c r="E19" s="1"/>
      <c r="F19" s="12"/>
      <c r="G19" s="16">
        <f>SUM(G12:G18)</f>
        <v>216635.79399999999</v>
      </c>
    </row>
    <row r="20" spans="1:7">
      <c r="A20" s="1"/>
      <c r="B20" s="4" t="s">
        <v>22</v>
      </c>
      <c r="C20" s="1"/>
      <c r="D20" s="1"/>
      <c r="E20" s="1"/>
      <c r="F20" s="12"/>
      <c r="G20" s="12"/>
    </row>
    <row r="21" spans="1:7">
      <c r="A21" s="1"/>
      <c r="B21" s="1" t="s">
        <v>34</v>
      </c>
      <c r="C21" s="1" t="s">
        <v>12</v>
      </c>
      <c r="D21" s="1">
        <v>4</v>
      </c>
      <c r="E21" s="10"/>
      <c r="F21" s="1">
        <f>127.75+84.75+100+15</f>
        <v>327.5</v>
      </c>
      <c r="G21" s="1">
        <f>F21</f>
        <v>327.5</v>
      </c>
    </row>
    <row r="22" spans="1:7">
      <c r="A22" s="1"/>
      <c r="B22" s="1" t="s">
        <v>35</v>
      </c>
      <c r="C22" s="1" t="s">
        <v>28</v>
      </c>
      <c r="D22" s="1">
        <v>50</v>
      </c>
      <c r="E22" s="10"/>
      <c r="F22" s="1">
        <f>195</f>
        <v>195</v>
      </c>
      <c r="G22" s="1">
        <f t="shared" ref="G22:G30" si="0">F22</f>
        <v>195</v>
      </c>
    </row>
    <row r="23" spans="1:7">
      <c r="A23" s="1"/>
      <c r="B23" s="1" t="s">
        <v>38</v>
      </c>
      <c r="C23" s="1" t="s">
        <v>12</v>
      </c>
      <c r="D23" s="1">
        <v>90</v>
      </c>
      <c r="E23" s="10"/>
      <c r="F23" s="1">
        <v>100</v>
      </c>
      <c r="G23" s="1">
        <f t="shared" si="0"/>
        <v>100</v>
      </c>
    </row>
    <row r="24" spans="1:7">
      <c r="A24" s="1"/>
      <c r="B24" s="1" t="s">
        <v>39</v>
      </c>
      <c r="C24" s="1" t="s">
        <v>33</v>
      </c>
      <c r="D24" s="1">
        <v>1</v>
      </c>
      <c r="E24" s="10"/>
      <c r="F24" s="1"/>
      <c r="G24" s="1">
        <f t="shared" si="0"/>
        <v>0</v>
      </c>
    </row>
    <row r="25" spans="1:7">
      <c r="A25" s="1"/>
      <c r="B25" s="1" t="s">
        <v>40</v>
      </c>
      <c r="C25" s="1" t="s">
        <v>33</v>
      </c>
      <c r="D25" s="1">
        <v>1</v>
      </c>
      <c r="E25" s="10"/>
      <c r="F25" s="1">
        <v>1460</v>
      </c>
      <c r="G25" s="1">
        <f t="shared" si="0"/>
        <v>1460</v>
      </c>
    </row>
    <row r="26" spans="1:7">
      <c r="A26" s="1"/>
      <c r="B26" s="1" t="s">
        <v>32</v>
      </c>
      <c r="C26" s="1" t="s">
        <v>33</v>
      </c>
      <c r="D26" s="1">
        <v>11</v>
      </c>
      <c r="E26" s="10"/>
      <c r="F26" s="1">
        <f>300+136+85</f>
        <v>521</v>
      </c>
      <c r="G26" s="1">
        <f t="shared" si="0"/>
        <v>521</v>
      </c>
    </row>
    <row r="27" spans="1:7">
      <c r="A27" s="1"/>
      <c r="B27" s="1" t="s">
        <v>41</v>
      </c>
      <c r="C27" s="1" t="s">
        <v>33</v>
      </c>
      <c r="D27" s="1">
        <v>4</v>
      </c>
      <c r="E27" s="10"/>
      <c r="F27" s="1">
        <f>1086.4</f>
        <v>1086.4000000000001</v>
      </c>
      <c r="G27" s="1">
        <f t="shared" si="0"/>
        <v>1086.4000000000001</v>
      </c>
    </row>
    <row r="28" spans="1:7">
      <c r="A28" s="1"/>
      <c r="B28" s="1" t="s">
        <v>42</v>
      </c>
      <c r="C28" s="1" t="s">
        <v>33</v>
      </c>
      <c r="D28" s="1">
        <v>1</v>
      </c>
      <c r="E28" s="10"/>
      <c r="F28" s="1"/>
      <c r="G28" s="1">
        <f t="shared" si="0"/>
        <v>0</v>
      </c>
    </row>
    <row r="29" spans="1:7">
      <c r="A29" s="1"/>
      <c r="B29" s="1" t="s">
        <v>43</v>
      </c>
      <c r="C29" s="1" t="s">
        <v>33</v>
      </c>
      <c r="D29" s="1">
        <v>1</v>
      </c>
      <c r="E29" s="10"/>
      <c r="F29" s="1"/>
      <c r="G29" s="1">
        <f t="shared" si="0"/>
        <v>0</v>
      </c>
    </row>
    <row r="30" spans="1:7">
      <c r="A30" s="1"/>
      <c r="B30" s="1" t="s">
        <v>44</v>
      </c>
      <c r="C30" s="1" t="s">
        <v>33</v>
      </c>
      <c r="D30" s="1">
        <v>1</v>
      </c>
      <c r="E30" s="10"/>
      <c r="F30" s="1">
        <f>13.85+55.5+2.2+25+29.6</f>
        <v>126.15</v>
      </c>
      <c r="G30" s="1">
        <f t="shared" si="0"/>
        <v>126.15</v>
      </c>
    </row>
    <row r="31" spans="1:7">
      <c r="A31" s="1"/>
      <c r="B31" s="1" t="s">
        <v>45</v>
      </c>
      <c r="C31" s="1" t="s">
        <v>33</v>
      </c>
      <c r="D31" s="1">
        <v>3</v>
      </c>
      <c r="E31" s="10"/>
      <c r="F31" s="1">
        <f>45.65+664.5</f>
        <v>710.15</v>
      </c>
      <c r="G31" s="1">
        <f>F31</f>
        <v>710.15</v>
      </c>
    </row>
    <row r="32" spans="1:7">
      <c r="A32" s="1"/>
      <c r="B32" s="1" t="s">
        <v>46</v>
      </c>
      <c r="C32" s="1" t="s">
        <v>12</v>
      </c>
      <c r="D32" s="1">
        <v>6</v>
      </c>
      <c r="E32" s="10"/>
      <c r="F32" s="1">
        <v>3600</v>
      </c>
      <c r="G32" s="1">
        <f>F32</f>
        <v>3600</v>
      </c>
    </row>
    <row r="33" spans="1:7">
      <c r="A33" s="1"/>
      <c r="B33" s="1" t="s">
        <v>36</v>
      </c>
      <c r="C33" s="1" t="s">
        <v>47</v>
      </c>
      <c r="D33" s="1">
        <v>3</v>
      </c>
      <c r="E33" s="10"/>
      <c r="F33" s="1">
        <v>2850</v>
      </c>
      <c r="G33" s="1">
        <f>F33</f>
        <v>2850</v>
      </c>
    </row>
    <row r="34" spans="1:7">
      <c r="A34" s="1"/>
      <c r="B34" s="14" t="s">
        <v>27</v>
      </c>
      <c r="C34" s="1"/>
      <c r="D34" s="1"/>
      <c r="E34" s="1"/>
      <c r="F34" s="1"/>
      <c r="G34" s="4">
        <f>SUM(G21:G33)</f>
        <v>10976.2</v>
      </c>
    </row>
    <row r="35" spans="1:7">
      <c r="A35" s="4">
        <v>9</v>
      </c>
      <c r="B35" s="4" t="s">
        <v>16</v>
      </c>
      <c r="C35" s="1"/>
      <c r="D35" s="1"/>
      <c r="E35" s="1"/>
      <c r="F35" s="1"/>
      <c r="G35" s="1"/>
    </row>
    <row r="36" spans="1:7">
      <c r="A36" s="1"/>
      <c r="B36" s="8" t="s">
        <v>0</v>
      </c>
      <c r="C36" s="1"/>
      <c r="D36" s="1"/>
      <c r="E36" s="1"/>
      <c r="F36" s="1"/>
      <c r="G36" s="2">
        <f>1.39*12*2345.08</f>
        <v>39115.934399999998</v>
      </c>
    </row>
    <row r="37" spans="1:7">
      <c r="A37" s="1"/>
      <c r="B37" s="13" t="s">
        <v>9</v>
      </c>
      <c r="C37" s="1"/>
      <c r="D37" s="1"/>
      <c r="E37" s="1"/>
      <c r="F37" s="1"/>
      <c r="G37" s="9">
        <f>0.94*12*2345.08</f>
        <v>26452.502399999998</v>
      </c>
    </row>
    <row r="38" spans="1:7">
      <c r="A38" s="4">
        <v>10</v>
      </c>
      <c r="B38" s="4" t="s">
        <v>1</v>
      </c>
      <c r="C38" s="1"/>
      <c r="D38" s="1"/>
      <c r="E38" s="1"/>
      <c r="F38" s="1"/>
      <c r="G38" s="2">
        <f>5.85*12*2345.08</f>
        <v>164624.61599999998</v>
      </c>
    </row>
    <row r="39" spans="1:7">
      <c r="A39" s="1"/>
      <c r="B39" s="14" t="s">
        <v>27</v>
      </c>
      <c r="C39" s="1"/>
      <c r="D39" s="1"/>
      <c r="E39" s="1"/>
      <c r="F39" s="1"/>
      <c r="G39" s="3">
        <f>SUM(G36:G38)</f>
        <v>230193.05279999998</v>
      </c>
    </row>
    <row r="40" spans="1:7" ht="37" customHeight="1">
      <c r="A40" s="1"/>
      <c r="B40" s="4" t="s">
        <v>30</v>
      </c>
      <c r="C40" s="1"/>
      <c r="D40" s="1"/>
      <c r="E40" s="1"/>
      <c r="F40" s="1"/>
      <c r="G40" s="3">
        <f>G39+G34+G19+G9</f>
        <v>559112.50280000002</v>
      </c>
    </row>
    <row r="41" spans="1:7" s="24" customFormat="1" ht="36" customHeight="1">
      <c r="A41" s="23"/>
      <c r="B41" s="25" t="s">
        <v>37</v>
      </c>
      <c r="C41" s="23"/>
      <c r="D41" s="23"/>
      <c r="E41" s="23"/>
      <c r="F41" s="23"/>
      <c r="G41" s="26">
        <v>77536.789999999994</v>
      </c>
    </row>
  </sheetData>
  <mergeCells count="2">
    <mergeCell ref="B1:G1"/>
    <mergeCell ref="B10:G10"/>
  </mergeCells>
  <phoneticPr fontId="2" type="noConversion"/>
  <pageMargins left="0.70000000000000007" right="0.70000000000000007" top="0.75000000000000011" bottom="0.75000000000000011" header="0.30000000000000004" footer="0.30000000000000004"/>
  <pageSetup paperSize="9" scale="7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honeticPr fontId="2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расшифровка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2016-05-16T01:28:18Z</cp:lastPrinted>
  <dcterms:created xsi:type="dcterms:W3CDTF">2006-09-16T00:00:00Z</dcterms:created>
  <dcterms:modified xsi:type="dcterms:W3CDTF">2018-07-04T04:38:56Z</dcterms:modified>
</cp:coreProperties>
</file>