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4880" yWindow="5680" windowWidth="25600" windowHeight="160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2" l="1"/>
  <c r="E22" i="2"/>
  <c r="E18" i="2"/>
  <c r="G15" i="2"/>
  <c r="G18" i="2"/>
  <c r="G22" i="2"/>
  <c r="G23" i="2"/>
  <c r="G26" i="2"/>
  <c r="G25" i="2"/>
  <c r="F18" i="2"/>
  <c r="F22" i="2"/>
  <c r="F23" i="2"/>
  <c r="G38" i="2"/>
  <c r="F32" i="2"/>
  <c r="F35" i="2"/>
  <c r="F34" i="2"/>
  <c r="F28" i="2"/>
  <c r="G37" i="2"/>
  <c r="G36" i="2"/>
  <c r="G34" i="2"/>
  <c r="G35" i="2"/>
  <c r="G33" i="2"/>
  <c r="G32" i="2"/>
  <c r="G28" i="2"/>
  <c r="G29" i="2"/>
  <c r="G30" i="2"/>
  <c r="G31" i="2"/>
  <c r="G44" i="2"/>
  <c r="G45" i="2"/>
</calcChain>
</file>

<file path=xl/sharedStrings.xml><?xml version="1.0" encoding="utf-8"?>
<sst xmlns="http://schemas.openxmlformats.org/spreadsheetml/2006/main" count="67" uniqueCount="52">
  <si>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</si>
  <si>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</si>
  <si>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</si>
  <si>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</si>
  <si>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</si>
  <si>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</si>
  <si>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</si>
  <si>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</si>
  <si>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</si>
  <si>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</si>
  <si>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</si>
  <si>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</si>
  <si>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</si>
  <si>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</si>
  <si>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</si>
  <si>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</si>
  <si>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</si>
  <si>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</si>
  <si>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</si>
  <si>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</si>
  <si>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</si>
  <si>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</si>
  <si>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</si>
  <si>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</si>
  <si>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</si>
  <si>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</si>
  <si>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</si>
  <si>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</si>
  <si>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</si>
  <si>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</si>
  <si>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</si>
  <si>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</si>
  <si>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шт</t>
  </si>
  <si>
    <t>Обслуживание узла учета тепловой энергии</t>
  </si>
  <si>
    <t>Влажная протирка элементов</t>
  </si>
  <si>
    <t>Эмаль</t>
  </si>
  <si>
    <t>кг</t>
  </si>
  <si>
    <t>Шуруп</t>
  </si>
  <si>
    <t>Окраска масл сост ранее окр металл поверх конт-ров за 1 раз</t>
  </si>
  <si>
    <t>Работы, выполняемые в целях надлежащего содержания крыш</t>
  </si>
  <si>
    <t>Проверка прочности, водонепроницаемости, деформации покрытия, водоотводящих устройств и оборудования</t>
  </si>
  <si>
    <t>Стоимость выполненных работ по текущему ремонту и содержанию жилого дома №15 по ул. Донская</t>
  </si>
  <si>
    <t>Итого по Донская, 15</t>
  </si>
  <si>
    <t>Ремонт уличного освещения</t>
  </si>
  <si>
    <t>Сухая смесь</t>
  </si>
  <si>
    <t>Затирка церизит</t>
  </si>
  <si>
    <t>Фитинг SM 20</t>
  </si>
  <si>
    <t>Крепление информационных досок</t>
  </si>
  <si>
    <t>Смена ламп</t>
  </si>
  <si>
    <t>Замок навесной</t>
  </si>
  <si>
    <t>Долг на 31/01/2019</t>
  </si>
  <si>
    <t>Уборка сухая и влажная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</si>
</sst>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1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1" fillId="0" borderId="2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0" fillId="0" borderId="4" xfId="0" applyFill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right"/>
    </xf>
    <xf numFmtId="4" fontId="1" fillId="0" borderId="8" xfId="0" applyNumberFormat="1" applyFont="1" applyBorder="1"/>
    <xf numFmtId="4" fontId="0" fillId="0" borderId="6" xfId="0" applyNumberFormat="1" applyBorder="1"/>
    <xf numFmtId="2" fontId="0" fillId="0" borderId="6" xfId="0" applyNumberForma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0" xfId="0" applyFont="1" applyBorder="1"/>
    <xf numFmtId="4" fontId="1" fillId="0" borderId="11" xfId="0" applyNumberFormat="1" applyFont="1" applyBorder="1" applyAlignment="1">
      <alignment horizontal="right" vertical="center"/>
    </xf>
    <xf numFmtId="0" fontId="0" fillId="0" borderId="12" xfId="0" applyFont="1" applyBorder="1"/>
    <xf numFmtId="0" fontId="0" fillId="0" borderId="6" xfId="0" applyFont="1" applyBorder="1"/>
    <xf numFmtId="4" fontId="0" fillId="0" borderId="13" xfId="0" applyNumberFormat="1" applyBorder="1" applyAlignment="1">
      <alignment horizontal="right" vertical="center"/>
    </xf>
    <xf numFmtId="0" fontId="1" fillId="0" borderId="6" xfId="0" applyFont="1" applyBorder="1"/>
    <xf numFmtId="4" fontId="1" fillId="0" borderId="15" xfId="0" applyNumberFormat="1" applyFont="1" applyBorder="1"/>
    <xf numFmtId="4" fontId="1" fillId="0" borderId="14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25" zoomScaleNormal="125" zoomScalePageLayoutView="125" workbookViewId="0">
      <selection activeCell="E24" sqref="E24"/>
    </sheetView>
  </sheetViews>
  <sheetFormatPr baseColWidth="10" defaultColWidth="8.83203125" defaultRowHeight="14" x14ac:dyDescent="0"/>
  <cols>
    <col min="1" max="1" width="5.164062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41" t="s">
        <v>41</v>
      </c>
      <c r="C1" s="41"/>
      <c r="D1" s="41"/>
      <c r="E1" s="41"/>
      <c r="F1" s="41"/>
      <c r="G1" s="41"/>
      <c r="H1" s="5"/>
      <c r="I1" s="5"/>
    </row>
    <row r="2" spans="1:9" ht="42" customHeight="1">
      <c r="A2" s="4" t="s">
        <v>8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9">
      <c r="A3" s="3">
        <v>1</v>
      </c>
      <c r="B3" s="3" t="s">
        <v>39</v>
      </c>
      <c r="C3" s="1"/>
      <c r="D3" s="1"/>
      <c r="E3" s="1"/>
      <c r="F3" s="1"/>
      <c r="G3" s="2"/>
    </row>
    <row r="4" spans="1:9">
      <c r="A4" s="3"/>
      <c r="B4" t="s">
        <v>40</v>
      </c>
      <c r="C4" s="1"/>
      <c r="D4" s="1"/>
      <c r="E4" s="1"/>
      <c r="F4" s="1"/>
      <c r="G4" s="2">
        <v>1394.1</v>
      </c>
    </row>
    <row r="5" spans="1:9">
      <c r="A5" s="3">
        <v>2</v>
      </c>
      <c r="B5" s="3" t="s">
        <v>10</v>
      </c>
      <c r="C5" s="1"/>
      <c r="D5" s="1"/>
      <c r="E5" s="1"/>
      <c r="F5" s="1"/>
      <c r="G5" s="2"/>
    </row>
    <row r="6" spans="1:9">
      <c r="A6" s="14"/>
      <c r="B6" s="22" t="s">
        <v>23</v>
      </c>
      <c r="C6" s="7"/>
      <c r="D6" s="7"/>
      <c r="E6" s="7"/>
      <c r="F6" s="7"/>
      <c r="G6" s="6"/>
    </row>
    <row r="7" spans="1:9">
      <c r="A7" s="14"/>
      <c r="B7" s="7" t="s">
        <v>24</v>
      </c>
      <c r="C7" s="7"/>
      <c r="D7" s="7"/>
      <c r="E7" s="7"/>
      <c r="F7" s="7"/>
      <c r="G7" s="1"/>
    </row>
    <row r="8" spans="1:9">
      <c r="A8" s="14"/>
      <c r="B8" s="7" t="s">
        <v>25</v>
      </c>
      <c r="C8" s="7"/>
      <c r="D8" s="7"/>
      <c r="E8" s="7"/>
      <c r="F8" s="7"/>
      <c r="G8" s="6">
        <v>21469.14</v>
      </c>
    </row>
    <row r="9" spans="1:9">
      <c r="A9" s="1"/>
      <c r="B9" s="7" t="s">
        <v>26</v>
      </c>
      <c r="C9" s="7"/>
      <c r="D9" s="7"/>
      <c r="E9" s="7"/>
      <c r="F9" s="7"/>
      <c r="G9" s="6">
        <v>278.82</v>
      </c>
    </row>
    <row r="10" spans="1:9">
      <c r="A10" s="3">
        <v>3</v>
      </c>
      <c r="B10" s="18" t="s">
        <v>28</v>
      </c>
      <c r="C10" s="16"/>
      <c r="D10" s="16"/>
      <c r="E10" s="16"/>
      <c r="F10" s="16"/>
      <c r="G10" s="17"/>
    </row>
    <row r="11" spans="1:9">
      <c r="A11" s="1"/>
      <c r="B11" s="15" t="s">
        <v>29</v>
      </c>
      <c r="C11" s="15"/>
      <c r="D11" s="7"/>
      <c r="E11" s="7"/>
      <c r="F11" s="7"/>
      <c r="G11" s="17">
        <v>41823</v>
      </c>
    </row>
    <row r="12" spans="1:9">
      <c r="A12" s="1"/>
      <c r="B12" s="15" t="s">
        <v>33</v>
      </c>
      <c r="C12" s="16"/>
      <c r="D12" s="16"/>
      <c r="E12" s="16"/>
      <c r="F12" s="16"/>
      <c r="G12" s="17">
        <v>19517.400000000001</v>
      </c>
    </row>
    <row r="13" spans="1:9">
      <c r="A13" s="3">
        <v>4</v>
      </c>
      <c r="B13" s="18" t="s">
        <v>27</v>
      </c>
      <c r="C13" s="16"/>
      <c r="D13" s="16"/>
      <c r="E13" s="16"/>
      <c r="F13" s="16"/>
      <c r="G13" s="17"/>
    </row>
    <row r="14" spans="1:9" ht="15" thickBot="1">
      <c r="A14" s="1"/>
      <c r="B14" s="35" t="s">
        <v>30</v>
      </c>
      <c r="C14" s="35"/>
      <c r="D14" s="36"/>
      <c r="E14" s="36"/>
      <c r="F14" s="36"/>
      <c r="G14" s="37">
        <v>3067.02</v>
      </c>
    </row>
    <row r="15" spans="1:9">
      <c r="A15" s="1"/>
      <c r="B15" s="32" t="s">
        <v>31</v>
      </c>
      <c r="C15" s="33"/>
      <c r="D15" s="33"/>
      <c r="E15" s="33"/>
      <c r="F15" s="33"/>
      <c r="G15" s="34">
        <f>SUM(G4:G14)</f>
        <v>87549.48</v>
      </c>
    </row>
    <row r="16" spans="1:9">
      <c r="A16" s="3">
        <v>2</v>
      </c>
      <c r="B16" s="42" t="s">
        <v>11</v>
      </c>
      <c r="C16" s="43"/>
      <c r="D16" s="43"/>
      <c r="E16" s="43"/>
      <c r="F16" s="43"/>
      <c r="G16" s="44"/>
    </row>
    <row r="17" spans="1:7">
      <c r="A17" s="1"/>
      <c r="B17" s="3" t="s">
        <v>19</v>
      </c>
      <c r="C17" s="1"/>
      <c r="D17" s="11"/>
      <c r="E17" s="1"/>
      <c r="F17" s="1"/>
      <c r="G17" s="1"/>
    </row>
    <row r="18" spans="1:7">
      <c r="A18" s="1"/>
      <c r="B18" s="1" t="s">
        <v>51</v>
      </c>
      <c r="C18" s="10" t="s">
        <v>12</v>
      </c>
      <c r="D18" s="20">
        <v>388.7</v>
      </c>
      <c r="E18" s="23">
        <f>(3.48+0.44)*12*2323.5</f>
        <v>109297.44</v>
      </c>
      <c r="F18" s="1">
        <f>18+27+27+48.33+25.56+30.3+25.56+145+27+27+25.56+25.56+30.3+25.56</f>
        <v>507.73</v>
      </c>
      <c r="G18" s="1">
        <f>F18+E18</f>
        <v>109805.17</v>
      </c>
    </row>
    <row r="19" spans="1:7">
      <c r="A19" s="1"/>
      <c r="B19" s="1" t="s">
        <v>13</v>
      </c>
      <c r="C19" s="10" t="s">
        <v>12</v>
      </c>
      <c r="D19" s="20">
        <v>540.70000000000005</v>
      </c>
      <c r="E19" s="23"/>
      <c r="F19" s="1"/>
      <c r="G19" s="1">
        <v>2230.56</v>
      </c>
    </row>
    <row r="20" spans="1:7">
      <c r="A20" s="1"/>
      <c r="B20" s="1" t="s">
        <v>34</v>
      </c>
      <c r="C20" s="10" t="s">
        <v>12</v>
      </c>
      <c r="D20" s="20">
        <v>892.7</v>
      </c>
      <c r="E20" s="23"/>
      <c r="F20" s="1"/>
      <c r="G20" s="1">
        <v>1951.74</v>
      </c>
    </row>
    <row r="21" spans="1:7">
      <c r="A21" s="1"/>
      <c r="B21" s="3" t="s">
        <v>20</v>
      </c>
      <c r="C21" s="10"/>
      <c r="D21" s="19"/>
      <c r="E21" s="23"/>
      <c r="F21" s="1"/>
      <c r="G21" s="1"/>
    </row>
    <row r="22" spans="1:7">
      <c r="A22" s="1"/>
      <c r="B22" s="1" t="s">
        <v>14</v>
      </c>
      <c r="C22" s="10" t="s">
        <v>12</v>
      </c>
      <c r="D22" s="20">
        <v>1017.1</v>
      </c>
      <c r="E22" s="23">
        <f>(0.55+0.53)*12*2323.5</f>
        <v>30112.560000000001</v>
      </c>
      <c r="F22" s="1">
        <f>25.9+41.44+115+24+51.8+25.9+18+56+68+115+48.33+24+25</f>
        <v>638.37</v>
      </c>
      <c r="G22" s="1">
        <f>F22+E22</f>
        <v>30750.93</v>
      </c>
    </row>
    <row r="23" spans="1:7">
      <c r="A23" s="1"/>
      <c r="B23" s="1" t="s">
        <v>18</v>
      </c>
      <c r="C23" s="10" t="s">
        <v>12</v>
      </c>
      <c r="D23" s="21">
        <v>406.8</v>
      </c>
      <c r="E23" s="23">
        <f>0.54*12*2323.5</f>
        <v>15056.28</v>
      </c>
      <c r="F23" s="2">
        <f>5.74+35+41.45+40+17.22+82.72+600+20+22+5.74+35+4</f>
        <v>908.87</v>
      </c>
      <c r="G23" s="9">
        <f>F23+E23</f>
        <v>15965.150000000001</v>
      </c>
    </row>
    <row r="24" spans="1:7">
      <c r="A24" s="1"/>
      <c r="B24" s="3" t="s">
        <v>21</v>
      </c>
      <c r="C24" s="1"/>
      <c r="D24" s="1"/>
      <c r="E24" s="1"/>
      <c r="F24" s="1"/>
      <c r="G24" s="1"/>
    </row>
    <row r="25" spans="1:7" ht="15" thickBot="1">
      <c r="A25" s="1"/>
      <c r="B25" s="27" t="s">
        <v>15</v>
      </c>
      <c r="C25" s="27"/>
      <c r="D25" s="27"/>
      <c r="E25" s="27"/>
      <c r="F25" s="30"/>
      <c r="G25" s="31">
        <f>115710.3+557.64</f>
        <v>116267.94</v>
      </c>
    </row>
    <row r="26" spans="1:7">
      <c r="A26" s="1"/>
      <c r="B26" s="28" t="s">
        <v>31</v>
      </c>
      <c r="C26" s="25"/>
      <c r="D26" s="25"/>
      <c r="E26" s="25"/>
      <c r="F26" s="26"/>
      <c r="G26" s="29">
        <f>SUM(G18:G25)</f>
        <v>276971.49</v>
      </c>
    </row>
    <row r="27" spans="1:7">
      <c r="A27" s="1"/>
      <c r="B27" s="3" t="s">
        <v>22</v>
      </c>
      <c r="C27" s="1"/>
      <c r="D27" s="1"/>
      <c r="E27" s="1"/>
      <c r="F27" s="11"/>
      <c r="G27" s="11"/>
    </row>
    <row r="28" spans="1:7">
      <c r="A28" s="1"/>
      <c r="B28" s="1" t="s">
        <v>43</v>
      </c>
      <c r="C28" s="1" t="s">
        <v>32</v>
      </c>
      <c r="D28" s="1">
        <v>2</v>
      </c>
      <c r="E28" s="10"/>
      <c r="F28" s="1">
        <f>39+4</f>
        <v>43</v>
      </c>
      <c r="G28" s="1">
        <f>F28</f>
        <v>43</v>
      </c>
    </row>
    <row r="29" spans="1:7">
      <c r="A29" s="1"/>
      <c r="B29" s="1" t="s">
        <v>35</v>
      </c>
      <c r="C29" s="1" t="s">
        <v>36</v>
      </c>
      <c r="D29" s="1">
        <v>0.9</v>
      </c>
      <c r="E29" s="10"/>
      <c r="F29" s="1">
        <v>234.99</v>
      </c>
      <c r="G29" s="1">
        <f t="shared" ref="G29:G31" si="0">F29</f>
        <v>234.99</v>
      </c>
    </row>
    <row r="30" spans="1:7">
      <c r="A30" s="1"/>
      <c r="B30" s="1" t="s">
        <v>44</v>
      </c>
      <c r="C30" s="1" t="s">
        <v>36</v>
      </c>
      <c r="D30" s="1">
        <v>3.5</v>
      </c>
      <c r="E30" s="10"/>
      <c r="F30" s="1">
        <v>26.7</v>
      </c>
      <c r="G30" s="1">
        <f t="shared" si="0"/>
        <v>26.7</v>
      </c>
    </row>
    <row r="31" spans="1:7">
      <c r="A31" s="1"/>
      <c r="B31" s="1" t="s">
        <v>45</v>
      </c>
      <c r="C31" s="1" t="s">
        <v>36</v>
      </c>
      <c r="D31" s="1">
        <v>0.1</v>
      </c>
      <c r="E31" s="1"/>
      <c r="F31" s="1">
        <v>20</v>
      </c>
      <c r="G31" s="1">
        <f t="shared" si="0"/>
        <v>20</v>
      </c>
    </row>
    <row r="32" spans="1:7">
      <c r="A32" s="1"/>
      <c r="B32" s="1" t="s">
        <v>37</v>
      </c>
      <c r="C32" s="1" t="s">
        <v>32</v>
      </c>
      <c r="D32" s="1">
        <v>60</v>
      </c>
      <c r="E32" s="1"/>
      <c r="F32" s="1">
        <f>7.2+25</f>
        <v>32.200000000000003</v>
      </c>
      <c r="G32" s="1">
        <f>F32</f>
        <v>32.200000000000003</v>
      </c>
    </row>
    <row r="33" spans="1:7">
      <c r="A33" s="1"/>
      <c r="B33" s="1" t="s">
        <v>46</v>
      </c>
      <c r="C33" s="1" t="s">
        <v>32</v>
      </c>
      <c r="D33" s="1">
        <v>4</v>
      </c>
      <c r="E33" s="1"/>
      <c r="F33" s="1">
        <v>352</v>
      </c>
      <c r="G33" s="1">
        <f>F33</f>
        <v>352</v>
      </c>
    </row>
    <row r="34" spans="1:7">
      <c r="A34" s="1"/>
      <c r="B34" s="1" t="s">
        <v>38</v>
      </c>
      <c r="C34" s="1" t="s">
        <v>12</v>
      </c>
      <c r="D34" s="1">
        <v>10</v>
      </c>
      <c r="E34" s="1"/>
      <c r="F34" s="1">
        <f>56+44.01+245+68</f>
        <v>413.01</v>
      </c>
      <c r="G34" s="1">
        <f t="shared" ref="G34:G35" si="1">F34</f>
        <v>413.01</v>
      </c>
    </row>
    <row r="35" spans="1:7">
      <c r="A35" s="1"/>
      <c r="B35" s="1" t="s">
        <v>47</v>
      </c>
      <c r="C35" s="1" t="s">
        <v>32</v>
      </c>
      <c r="D35" s="1">
        <v>3</v>
      </c>
      <c r="E35" s="1"/>
      <c r="F35" s="1">
        <f>1800+22.5</f>
        <v>1822.5</v>
      </c>
      <c r="G35" s="1">
        <f t="shared" si="1"/>
        <v>1822.5</v>
      </c>
    </row>
    <row r="36" spans="1:7">
      <c r="A36" s="1"/>
      <c r="B36" s="1" t="s">
        <v>48</v>
      </c>
      <c r="C36" s="1" t="s">
        <v>32</v>
      </c>
      <c r="D36" s="1">
        <v>4</v>
      </c>
      <c r="E36" s="1"/>
      <c r="F36" s="1">
        <v>200</v>
      </c>
      <c r="G36" s="1">
        <f>F36</f>
        <v>200</v>
      </c>
    </row>
    <row r="37" spans="1:7" ht="15" thickBot="1">
      <c r="A37" s="1"/>
      <c r="B37" s="27" t="s">
        <v>49</v>
      </c>
      <c r="C37" s="27" t="s">
        <v>32</v>
      </c>
      <c r="D37" s="27">
        <v>2</v>
      </c>
      <c r="E37" s="27"/>
      <c r="F37" s="27">
        <v>366</v>
      </c>
      <c r="G37" s="27">
        <f>F37</f>
        <v>366</v>
      </c>
    </row>
    <row r="38" spans="1:7">
      <c r="A38" s="1"/>
      <c r="B38" s="28" t="s">
        <v>31</v>
      </c>
      <c r="C38" s="25"/>
      <c r="D38" s="25"/>
      <c r="E38" s="25"/>
      <c r="F38" s="25"/>
      <c r="G38" s="24">
        <f>SUM(G28:G37)</f>
        <v>3510.4</v>
      </c>
    </row>
    <row r="39" spans="1:7">
      <c r="A39" s="1"/>
      <c r="B39" s="13" t="s">
        <v>17</v>
      </c>
      <c r="C39" s="1"/>
      <c r="D39" s="1"/>
      <c r="E39" s="1"/>
      <c r="F39" s="1"/>
      <c r="G39" s="3"/>
    </row>
    <row r="40" spans="1:7">
      <c r="A40" s="3">
        <v>9</v>
      </c>
      <c r="B40" s="3" t="s">
        <v>16</v>
      </c>
      <c r="C40" s="1"/>
      <c r="D40" s="1"/>
      <c r="E40" s="1"/>
      <c r="F40" s="1"/>
      <c r="G40" s="1"/>
    </row>
    <row r="41" spans="1:7">
      <c r="A41" s="1"/>
      <c r="B41" s="7" t="s">
        <v>0</v>
      </c>
      <c r="C41" s="1"/>
      <c r="D41" s="1"/>
      <c r="E41" s="1"/>
      <c r="F41" s="1"/>
      <c r="G41" s="2">
        <v>27045.54</v>
      </c>
    </row>
    <row r="42" spans="1:7">
      <c r="A42" s="1"/>
      <c r="B42" s="12" t="s">
        <v>9</v>
      </c>
      <c r="C42" s="1"/>
      <c r="D42" s="1"/>
      <c r="E42" s="1"/>
      <c r="F42" s="1"/>
      <c r="G42" s="8">
        <v>41265.360000000001</v>
      </c>
    </row>
    <row r="43" spans="1:7" ht="15" thickBot="1">
      <c r="A43" s="3">
        <v>10</v>
      </c>
      <c r="B43" s="38" t="s">
        <v>1</v>
      </c>
      <c r="C43" s="27"/>
      <c r="D43" s="27"/>
      <c r="E43" s="27"/>
      <c r="F43" s="27"/>
      <c r="G43" s="30">
        <v>83646</v>
      </c>
    </row>
    <row r="44" spans="1:7" ht="15" thickBot="1">
      <c r="A44" s="1"/>
      <c r="B44" s="28" t="s">
        <v>31</v>
      </c>
      <c r="C44" s="25"/>
      <c r="D44" s="25"/>
      <c r="E44" s="25"/>
      <c r="F44" s="25"/>
      <c r="G44" s="29">
        <f>SUM(G41:G43)</f>
        <v>151956.9</v>
      </c>
    </row>
    <row r="45" spans="1:7" ht="37" customHeight="1" thickBot="1">
      <c r="A45" s="1"/>
      <c r="B45" s="3" t="s">
        <v>42</v>
      </c>
      <c r="C45" s="1"/>
      <c r="D45" s="1"/>
      <c r="E45" s="1"/>
      <c r="F45" s="10"/>
      <c r="G45" s="40">
        <f>G44+G38+G26+G15</f>
        <v>519988.26999999996</v>
      </c>
    </row>
    <row r="46" spans="1:7" ht="36" customHeight="1">
      <c r="A46" s="1"/>
      <c r="B46" s="3" t="s">
        <v>50</v>
      </c>
      <c r="C46" s="1"/>
      <c r="D46" s="1"/>
      <c r="E46" s="1"/>
      <c r="F46" s="1"/>
      <c r="G46" s="39">
        <v>64114.02</v>
      </c>
    </row>
  </sheetData>
  <mergeCells count="2">
    <mergeCell ref="B1:G1"/>
    <mergeCell ref="B16:G16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2019-06-18T23:57:42Z</dcterms:modified>
</cp:coreProperties>
</file>