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filterPrivacy="1" autoCompressPictures="0"/>
  <bookViews>
    <workbookView xWindow="4880" yWindow="8860" windowWidth="25600" windowHeight="16060"/>
  </bookViews>
  <sheets>
    <sheet name="расшифровка" sheetId="2" r:id="rId1"/>
    <sheet name="Лист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2" l="1"/>
  <c r="G25" i="2"/>
  <c r="E23" i="2"/>
  <c r="E22" i="2"/>
  <c r="E18" i="2"/>
  <c r="G15" i="2"/>
  <c r="G38" i="2"/>
  <c r="G18" i="2"/>
  <c r="G22" i="2"/>
  <c r="G23" i="2"/>
  <c r="G26" i="2"/>
  <c r="F22" i="2"/>
  <c r="F18" i="2"/>
  <c r="F23" i="2"/>
  <c r="G37" i="2"/>
  <c r="F36" i="2"/>
  <c r="G36" i="2"/>
  <c r="F34" i="2"/>
  <c r="G34" i="2"/>
  <c r="F35" i="2"/>
  <c r="G35" i="2"/>
  <c r="F33" i="2"/>
  <c r="G33" i="2"/>
  <c r="G32" i="2"/>
  <c r="F30" i="2"/>
  <c r="F28" i="2"/>
  <c r="G28" i="2"/>
  <c r="G29" i="2"/>
  <c r="G30" i="2"/>
  <c r="G31" i="2"/>
  <c r="G44" i="2"/>
  <c r="G45" i="2"/>
</calcChain>
</file>

<file path=xl/sharedStrings.xml><?xml version="1.0" encoding="utf-8"?>
<sst xmlns="http://schemas.openxmlformats.org/spreadsheetml/2006/main" count="67" uniqueCount="52">
  <si>
    <t>Аварийно-диспетчерская служба</t>
  </si>
  <si>
    <t>Расходы на управление</t>
  </si>
  <si>
    <t>Наименование работ</t>
  </si>
  <si>
    <t>ед. изм</t>
  </si>
  <si>
    <t>Объем</t>
  </si>
  <si>
    <t>з/плата</t>
  </si>
  <si>
    <t>материалы, руб</t>
  </si>
  <si>
    <t>Итого стоимость работ, руб</t>
  </si>
  <si>
    <t>№ п/п</t>
  </si>
  <si>
    <t>Устранение аварий по заявкам населения</t>
  </si>
  <si>
    <t>Контроль за техническим состоянием инженерно-технического обеспечения МКД</t>
  </si>
  <si>
    <t>Работы и услуги по содержанию иного имущества МКД</t>
  </si>
  <si>
    <t>кв м</t>
  </si>
  <si>
    <t>Дератизация и дезинсекция</t>
  </si>
  <si>
    <t>Уборка придомовой территории</t>
  </si>
  <si>
    <t>Вывоз ТБО, организация мест накопления ТБО</t>
  </si>
  <si>
    <t>Обеспечение устранения аварий</t>
  </si>
  <si>
    <t>Итого за содержание имущества МКД</t>
  </si>
  <si>
    <t>Обкос придомовой территории</t>
  </si>
  <si>
    <t>2.1. Работы по содержанию помещений</t>
  </si>
  <si>
    <t>2.2. Работы по содержанию придомовой территории</t>
  </si>
  <si>
    <t>2.3. Работы по обеспечению вывоза бытовых отходов</t>
  </si>
  <si>
    <t>2.4.Работы по содержанию помещений</t>
  </si>
  <si>
    <t>Общие работы, выполняемые для надлежащего содержания систем водоснабжения, отопления и водоотведения</t>
  </si>
  <si>
    <t>Проверка исправности и работоспособности:</t>
  </si>
  <si>
    <t>водоснабжения и водоотведения</t>
  </si>
  <si>
    <t>отопления (в отопительный период)</t>
  </si>
  <si>
    <t>Работы, выполняемые в целях надлежащего содержания систем электрооборудования</t>
  </si>
  <si>
    <t>Работы, выполняемые в целях надлежащего содержания систем теплоснабжения</t>
  </si>
  <si>
    <t>Промывка и регулировка системы отопления</t>
  </si>
  <si>
    <t>Проверка и обеспечение работоспособности электрооборудования</t>
  </si>
  <si>
    <t>Итого</t>
  </si>
  <si>
    <t>шт</t>
  </si>
  <si>
    <t>Обслуживание узла учета тепловой энергии</t>
  </si>
  <si>
    <t>Влажная протирка элементов</t>
  </si>
  <si>
    <t>Стоимость выполненных работ по текущему ремонту и содержанию жилого дома №33А по ул. Дзержинского</t>
  </si>
  <si>
    <t>Итого по Дзержинского, 33А</t>
  </si>
  <si>
    <t>Ремонт керамической плитки</t>
  </si>
  <si>
    <t>Установка замков</t>
  </si>
  <si>
    <t>Эмаль</t>
  </si>
  <si>
    <t>кг</t>
  </si>
  <si>
    <t>Шуруп</t>
  </si>
  <si>
    <t>ФН муфта</t>
  </si>
  <si>
    <t>Окраска масл сост ранее окр металл поверх конт-ров за 1 раз</t>
  </si>
  <si>
    <t>Ремонт двери тамбурной</t>
  </si>
  <si>
    <t>Ремонт качели на детской площадке</t>
  </si>
  <si>
    <t>Окраска панелей водоэмульсионной краской</t>
  </si>
  <si>
    <t xml:space="preserve">Посыпка придомовой территории </t>
  </si>
  <si>
    <t>Работы, выполняемые в целях надлежащего содержания крыш</t>
  </si>
  <si>
    <t>Проверка прочности, водонепроницаемости, деформации покрытия, водоотводящих устройств и оборудования</t>
  </si>
  <si>
    <t>Долг на 31/01/2019</t>
  </si>
  <si>
    <t>Уборка сухая и влажная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</si>
</sst>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scheme val="minor"/>
    </font>
    <font>
      <sz val="11"/>
      <color rgb="FFFF0000"/>
      <name val="Calibri"/>
      <scheme val="minor"/>
    </font>
    <font>
      <sz val="11"/>
      <name val="Calibri"/>
      <scheme val="minor"/>
    </font>
    <font>
      <i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Font="1" applyBorder="1"/>
    <xf numFmtId="4" fontId="0" fillId="0" borderId="1" xfId="0" applyNumberFormat="1" applyFill="1" applyBorder="1"/>
    <xf numFmtId="4" fontId="3" fillId="0" borderId="1" xfId="0" applyNumberFormat="1" applyFont="1" applyBorder="1"/>
    <xf numFmtId="0" fontId="0" fillId="0" borderId="2" xfId="0" applyBorder="1"/>
    <xf numFmtId="0" fontId="0" fillId="0" borderId="5" xfId="0" applyBorder="1"/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horizontal="right"/>
    </xf>
    <xf numFmtId="1" fontId="0" fillId="0" borderId="1" xfId="0" applyNumberFormat="1" applyBorder="1"/>
    <xf numFmtId="0" fontId="0" fillId="0" borderId="2" xfId="0" applyFont="1" applyBorder="1"/>
    <xf numFmtId="0" fontId="0" fillId="0" borderId="3" xfId="0" applyFont="1" applyBorder="1"/>
    <xf numFmtId="4" fontId="0" fillId="0" borderId="4" xfId="0" applyNumberFormat="1" applyBorder="1" applyAlignment="1">
      <alignment horizontal="right" vertical="center"/>
    </xf>
    <xf numFmtId="0" fontId="1" fillId="0" borderId="2" xfId="0" applyFont="1" applyBorder="1"/>
    <xf numFmtId="0" fontId="7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9" fillId="0" borderId="1" xfId="0" applyFont="1" applyBorder="1"/>
    <xf numFmtId="0" fontId="0" fillId="0" borderId="4" xfId="0" applyFill="1" applyBorder="1"/>
    <xf numFmtId="0" fontId="0" fillId="0" borderId="1" xfId="0" applyFill="1" applyBorder="1"/>
    <xf numFmtId="0" fontId="1" fillId="0" borderId="7" xfId="0" applyFont="1" applyBorder="1" applyAlignment="1">
      <alignment horizontal="right"/>
    </xf>
    <xf numFmtId="0" fontId="0" fillId="0" borderId="8" xfId="0" applyFont="1" applyBorder="1"/>
    <xf numFmtId="4" fontId="1" fillId="0" borderId="9" xfId="0" applyNumberFormat="1" applyFont="1" applyBorder="1" applyAlignment="1">
      <alignment horizontal="right" vertical="center"/>
    </xf>
    <xf numFmtId="0" fontId="0" fillId="0" borderId="10" xfId="0" applyFont="1" applyBorder="1"/>
    <xf numFmtId="0" fontId="0" fillId="0" borderId="6" xfId="0" applyFont="1" applyBorder="1"/>
    <xf numFmtId="4" fontId="0" fillId="0" borderId="11" xfId="0" applyNumberFormat="1" applyBorder="1" applyAlignment="1">
      <alignment horizontal="right" vertical="center"/>
    </xf>
    <xf numFmtId="0" fontId="1" fillId="0" borderId="12" xfId="0" applyFont="1" applyBorder="1" applyAlignment="1">
      <alignment horizontal="right"/>
    </xf>
    <xf numFmtId="0" fontId="0" fillId="0" borderId="12" xfId="0" applyBorder="1"/>
    <xf numFmtId="0" fontId="0" fillId="0" borderId="13" xfId="0" applyBorder="1"/>
    <xf numFmtId="4" fontId="1" fillId="0" borderId="13" xfId="0" applyNumberFormat="1" applyFont="1" applyBorder="1"/>
    <xf numFmtId="0" fontId="0" fillId="0" borderId="6" xfId="0" applyBorder="1"/>
    <xf numFmtId="4" fontId="0" fillId="0" borderId="6" xfId="0" applyNumberFormat="1" applyBorder="1"/>
    <xf numFmtId="2" fontId="0" fillId="0" borderId="6" xfId="0" applyNumberFormat="1" applyBorder="1" applyAlignment="1">
      <alignment horizontal="right"/>
    </xf>
    <xf numFmtId="0" fontId="1" fillId="0" borderId="12" xfId="0" applyFont="1" applyBorder="1"/>
    <xf numFmtId="0" fontId="1" fillId="0" borderId="6" xfId="0" applyFont="1" applyBorder="1"/>
    <xf numFmtId="4" fontId="1" fillId="0" borderId="15" xfId="0" applyNumberFormat="1" applyFont="1" applyBorder="1"/>
    <xf numFmtId="4" fontId="1" fillId="0" borderId="14" xfId="0" applyNumberFormat="1" applyFont="1" applyBorder="1"/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  <cellStyle name="Просмотренная гиперссылка" xfId="28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16" zoomScale="125" zoomScaleNormal="125" zoomScalePageLayoutView="125" workbookViewId="0">
      <selection activeCell="G43" sqref="G43"/>
    </sheetView>
  </sheetViews>
  <sheetFormatPr baseColWidth="10" defaultColWidth="8.83203125" defaultRowHeight="14" x14ac:dyDescent="0"/>
  <cols>
    <col min="1" max="1" width="5.1640625" customWidth="1"/>
    <col min="2" max="2" width="55.1640625" customWidth="1"/>
    <col min="3" max="3" width="7.6640625" customWidth="1"/>
    <col min="4" max="4" width="10" customWidth="1"/>
    <col min="5" max="5" width="11.33203125" customWidth="1"/>
    <col min="6" max="6" width="12.6640625" customWidth="1"/>
    <col min="7" max="7" width="13" customWidth="1"/>
  </cols>
  <sheetData>
    <row r="1" spans="1:9" ht="38" customHeight="1">
      <c r="B1" s="42" t="s">
        <v>35</v>
      </c>
      <c r="C1" s="42"/>
      <c r="D1" s="42"/>
      <c r="E1" s="42"/>
      <c r="F1" s="42"/>
      <c r="G1" s="42"/>
      <c r="H1" s="5"/>
      <c r="I1" s="5"/>
    </row>
    <row r="2" spans="1:9" ht="42" customHeight="1">
      <c r="A2" s="4" t="s">
        <v>8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9">
      <c r="A3" s="3">
        <v>1</v>
      </c>
      <c r="B3" s="3" t="s">
        <v>48</v>
      </c>
      <c r="C3" s="1"/>
      <c r="D3" s="1"/>
      <c r="E3" s="1"/>
      <c r="F3" s="1"/>
      <c r="G3" s="2"/>
    </row>
    <row r="4" spans="1:9">
      <c r="A4" s="3"/>
      <c r="B4" t="s">
        <v>49</v>
      </c>
      <c r="C4" s="1"/>
      <c r="D4" s="1"/>
      <c r="E4" s="1"/>
      <c r="F4" s="1"/>
      <c r="G4" s="2">
        <f>0.06*12*1809.8</f>
        <v>1303.0559999999998</v>
      </c>
    </row>
    <row r="5" spans="1:9">
      <c r="A5" s="3">
        <v>2</v>
      </c>
      <c r="B5" s="3" t="s">
        <v>10</v>
      </c>
      <c r="C5" s="1"/>
      <c r="D5" s="1"/>
      <c r="E5" s="1"/>
      <c r="F5" s="1"/>
      <c r="G5" s="2"/>
    </row>
    <row r="6" spans="1:9">
      <c r="A6" s="14"/>
      <c r="B6" s="22" t="s">
        <v>23</v>
      </c>
      <c r="C6" s="7"/>
      <c r="D6" s="7"/>
      <c r="E6" s="7"/>
      <c r="F6" s="7"/>
      <c r="G6" s="6"/>
    </row>
    <row r="7" spans="1:9">
      <c r="A7" s="14"/>
      <c r="B7" s="7" t="s">
        <v>24</v>
      </c>
      <c r="C7" s="7"/>
      <c r="D7" s="7"/>
      <c r="E7" s="7"/>
      <c r="F7" s="7"/>
      <c r="G7" s="1"/>
    </row>
    <row r="8" spans="1:9">
      <c r="A8" s="14"/>
      <c r="B8" s="7" t="s">
        <v>25</v>
      </c>
      <c r="C8" s="7"/>
      <c r="D8" s="7"/>
      <c r="E8" s="7"/>
      <c r="F8" s="7"/>
      <c r="G8" s="6">
        <v>52990.944000000003</v>
      </c>
    </row>
    <row r="9" spans="1:9">
      <c r="A9" s="1"/>
      <c r="B9" s="7" t="s">
        <v>26</v>
      </c>
      <c r="C9" s="7"/>
      <c r="D9" s="7"/>
      <c r="E9" s="7"/>
      <c r="F9" s="7"/>
      <c r="G9" s="6">
        <v>434.35199999999998</v>
      </c>
    </row>
    <row r="10" spans="1:9">
      <c r="A10" s="3">
        <v>3</v>
      </c>
      <c r="B10" s="18" t="s">
        <v>28</v>
      </c>
      <c r="C10" s="16"/>
      <c r="D10" s="16"/>
      <c r="E10" s="16"/>
      <c r="F10" s="16"/>
      <c r="G10" s="17"/>
    </row>
    <row r="11" spans="1:9">
      <c r="A11" s="1"/>
      <c r="B11" s="15" t="s">
        <v>29</v>
      </c>
      <c r="C11" s="15"/>
      <c r="D11" s="7"/>
      <c r="E11" s="7"/>
      <c r="F11" s="7"/>
      <c r="G11" s="17">
        <v>23672.184000000001</v>
      </c>
    </row>
    <row r="12" spans="1:9">
      <c r="A12" s="1"/>
      <c r="B12" s="15" t="s">
        <v>33</v>
      </c>
      <c r="C12" s="16"/>
      <c r="D12" s="16"/>
      <c r="E12" s="16"/>
      <c r="F12" s="16"/>
      <c r="G12" s="17">
        <v>19545.84</v>
      </c>
    </row>
    <row r="13" spans="1:9">
      <c r="A13" s="3">
        <v>4</v>
      </c>
      <c r="B13" s="18" t="s">
        <v>27</v>
      </c>
      <c r="C13" s="16"/>
      <c r="D13" s="16"/>
      <c r="E13" s="16"/>
      <c r="F13" s="16"/>
      <c r="G13" s="17"/>
    </row>
    <row r="14" spans="1:9" ht="15" thickBot="1">
      <c r="A14" s="1"/>
      <c r="B14" s="28" t="s">
        <v>30</v>
      </c>
      <c r="C14" s="28"/>
      <c r="D14" s="29"/>
      <c r="E14" s="29"/>
      <c r="F14" s="29"/>
      <c r="G14" s="30">
        <v>1954.5840000000001</v>
      </c>
    </row>
    <row r="15" spans="1:9">
      <c r="A15" s="1"/>
      <c r="B15" s="25" t="s">
        <v>31</v>
      </c>
      <c r="C15" s="26"/>
      <c r="D15" s="26"/>
      <c r="E15" s="26"/>
      <c r="F15" s="26"/>
      <c r="G15" s="27">
        <f>SUM(G4:G14)</f>
        <v>99900.959999999992</v>
      </c>
    </row>
    <row r="16" spans="1:9">
      <c r="A16" s="3">
        <v>2</v>
      </c>
      <c r="B16" s="43" t="s">
        <v>11</v>
      </c>
      <c r="C16" s="44"/>
      <c r="D16" s="44"/>
      <c r="E16" s="44"/>
      <c r="F16" s="44"/>
      <c r="G16" s="45"/>
    </row>
    <row r="17" spans="1:7">
      <c r="A17" s="1"/>
      <c r="B17" s="3" t="s">
        <v>19</v>
      </c>
      <c r="C17" s="1"/>
      <c r="D17" s="11"/>
      <c r="E17" s="1"/>
      <c r="F17" s="1"/>
      <c r="G17" s="1"/>
    </row>
    <row r="18" spans="1:7">
      <c r="A18" s="1"/>
      <c r="B18" s="1" t="s">
        <v>51</v>
      </c>
      <c r="C18" s="10" t="s">
        <v>12</v>
      </c>
      <c r="D18" s="20">
        <v>124.4</v>
      </c>
      <c r="E18" s="23">
        <f>(1.37+0.16)*12*1809.8</f>
        <v>33227.928</v>
      </c>
      <c r="F18" s="1">
        <f>27+25.56+25.56+30.3+25.56+145+10.5+145+25.56+41.78+25.56+65.18+41.78+145+25.56</f>
        <v>804.89999999999986</v>
      </c>
      <c r="G18" s="1">
        <f>F18+E18</f>
        <v>34032.828000000001</v>
      </c>
    </row>
    <row r="19" spans="1:7">
      <c r="A19" s="1"/>
      <c r="B19" s="1" t="s">
        <v>13</v>
      </c>
      <c r="C19" s="10" t="s">
        <v>12</v>
      </c>
      <c r="D19" s="20">
        <v>42.8</v>
      </c>
      <c r="E19" s="23"/>
      <c r="F19" s="1"/>
      <c r="G19" s="1">
        <v>217.17599999999999</v>
      </c>
    </row>
    <row r="20" spans="1:7">
      <c r="A20" s="1"/>
      <c r="B20" s="1" t="s">
        <v>34</v>
      </c>
      <c r="C20" s="10" t="s">
        <v>12</v>
      </c>
      <c r="D20" s="20">
        <v>515.1</v>
      </c>
      <c r="E20" s="23"/>
      <c r="F20" s="1"/>
      <c r="G20" s="1">
        <v>1085.8800000000001</v>
      </c>
    </row>
    <row r="21" spans="1:7">
      <c r="A21" s="1"/>
      <c r="B21" s="3" t="s">
        <v>20</v>
      </c>
      <c r="C21" s="10"/>
      <c r="D21" s="19"/>
      <c r="E21" s="23"/>
      <c r="F21" s="1"/>
      <c r="G21" s="1"/>
    </row>
    <row r="22" spans="1:7">
      <c r="A22" s="1"/>
      <c r="B22" s="1" t="s">
        <v>14</v>
      </c>
      <c r="C22" s="10" t="s">
        <v>12</v>
      </c>
      <c r="D22" s="20">
        <v>1143.2</v>
      </c>
      <c r="E22" s="23">
        <f>(1.14+0.7)*12*1809.8</f>
        <v>39960.383999999998</v>
      </c>
      <c r="F22" s="1">
        <f>25.9+41.44+115+8+24+103.6+360+42.7+62.16+245+236+25.9+70+25.9+25.9+70+62.16+245+236+360+42.7+103.6</f>
        <v>2530.9600000000005</v>
      </c>
      <c r="G22" s="1">
        <f>F22+E22</f>
        <v>42491.343999999997</v>
      </c>
    </row>
    <row r="23" spans="1:7">
      <c r="A23" s="1"/>
      <c r="B23" s="1" t="s">
        <v>18</v>
      </c>
      <c r="C23" s="10" t="s">
        <v>12</v>
      </c>
      <c r="D23" s="21">
        <v>947.8</v>
      </c>
      <c r="E23" s="23">
        <f>2.2*12*1809.8</f>
        <v>47778.720000000001</v>
      </c>
      <c r="F23" s="2">
        <f>5.74+35+41.45+40+17.22+10+82.72+600+20+22+34.6+5.74+35+34.6</f>
        <v>984.07</v>
      </c>
      <c r="G23" s="9">
        <f>F23+E23</f>
        <v>48762.79</v>
      </c>
    </row>
    <row r="24" spans="1:7">
      <c r="A24" s="1"/>
      <c r="B24" s="3" t="s">
        <v>21</v>
      </c>
      <c r="C24" s="1"/>
      <c r="D24" s="1"/>
      <c r="E24" s="24"/>
      <c r="F24" s="1"/>
      <c r="G24" s="1"/>
    </row>
    <row r="25" spans="1:7" ht="15" thickBot="1">
      <c r="A25" s="1"/>
      <c r="B25" s="35" t="s">
        <v>15</v>
      </c>
      <c r="C25" s="35"/>
      <c r="D25" s="35"/>
      <c r="E25" s="35"/>
      <c r="F25" s="36"/>
      <c r="G25" s="37">
        <f>4.42*1809.8*12+217.176</f>
        <v>96208.968000000008</v>
      </c>
    </row>
    <row r="26" spans="1:7">
      <c r="A26" s="1"/>
      <c r="B26" s="31" t="s">
        <v>31</v>
      </c>
      <c r="C26" s="32"/>
      <c r="D26" s="32"/>
      <c r="E26" s="32"/>
      <c r="F26" s="33"/>
      <c r="G26" s="34">
        <f>SUM(G18:G25)</f>
        <v>222798.98600000003</v>
      </c>
    </row>
    <row r="27" spans="1:7">
      <c r="A27" s="1"/>
      <c r="B27" s="3" t="s">
        <v>22</v>
      </c>
      <c r="C27" s="1"/>
      <c r="D27" s="1"/>
      <c r="E27" s="1"/>
      <c r="F27" s="11"/>
      <c r="G27" s="11"/>
    </row>
    <row r="28" spans="1:7">
      <c r="A28" s="1"/>
      <c r="B28" s="1" t="s">
        <v>37</v>
      </c>
      <c r="C28" s="1" t="s">
        <v>32</v>
      </c>
      <c r="D28" s="1">
        <v>10</v>
      </c>
      <c r="E28" s="10"/>
      <c r="F28" s="1">
        <f>18+234+639+4+39</f>
        <v>934</v>
      </c>
      <c r="G28" s="1">
        <f>F28</f>
        <v>934</v>
      </c>
    </row>
    <row r="29" spans="1:7">
      <c r="A29" s="1"/>
      <c r="B29" s="1" t="s">
        <v>38</v>
      </c>
      <c r="C29" s="1" t="s">
        <v>32</v>
      </c>
      <c r="D29" s="1">
        <v>1</v>
      </c>
      <c r="E29" s="10"/>
      <c r="F29" s="1">
        <v>183</v>
      </c>
      <c r="G29" s="1">
        <f t="shared" ref="G29:G31" si="0">F29</f>
        <v>183</v>
      </c>
    </row>
    <row r="30" spans="1:7">
      <c r="A30" s="1"/>
      <c r="B30" s="1" t="s">
        <v>39</v>
      </c>
      <c r="C30" s="1" t="s">
        <v>40</v>
      </c>
      <c r="D30" s="1">
        <v>0.3</v>
      </c>
      <c r="E30" s="10"/>
      <c r="F30" s="1">
        <f>63.88+20+73.35</f>
        <v>157.22999999999999</v>
      </c>
      <c r="G30" s="1">
        <f t="shared" si="0"/>
        <v>157.22999999999999</v>
      </c>
    </row>
    <row r="31" spans="1:7">
      <c r="A31" s="1"/>
      <c r="B31" s="1" t="s">
        <v>41</v>
      </c>
      <c r="C31" s="1" t="s">
        <v>32</v>
      </c>
      <c r="D31" s="1">
        <v>10</v>
      </c>
      <c r="E31" s="1"/>
      <c r="F31" s="1">
        <v>7.2</v>
      </c>
      <c r="G31" s="1">
        <f t="shared" si="0"/>
        <v>7.2</v>
      </c>
    </row>
    <row r="32" spans="1:7">
      <c r="A32" s="1"/>
      <c r="B32" s="1" t="s">
        <v>42</v>
      </c>
      <c r="C32" s="1" t="s">
        <v>32</v>
      </c>
      <c r="D32" s="1">
        <v>2</v>
      </c>
      <c r="E32" s="1"/>
      <c r="F32" s="1">
        <v>298</v>
      </c>
      <c r="G32" s="1">
        <f>F32</f>
        <v>298</v>
      </c>
    </row>
    <row r="33" spans="1:7">
      <c r="A33" s="1"/>
      <c r="B33" s="1" t="s">
        <v>43</v>
      </c>
      <c r="C33" s="1" t="s">
        <v>12</v>
      </c>
      <c r="D33" s="1">
        <v>10</v>
      </c>
      <c r="E33" s="1"/>
      <c r="F33" s="1">
        <f>200+44.01+245</f>
        <v>489.01</v>
      </c>
      <c r="G33" s="1">
        <f>F33</f>
        <v>489.01</v>
      </c>
    </row>
    <row r="34" spans="1:7">
      <c r="A34" s="1"/>
      <c r="B34" s="1" t="s">
        <v>44</v>
      </c>
      <c r="C34" s="1" t="s">
        <v>32</v>
      </c>
      <c r="D34" s="1">
        <v>1</v>
      </c>
      <c r="E34" s="1"/>
      <c r="F34" s="1">
        <f>552</f>
        <v>552</v>
      </c>
      <c r="G34" s="1">
        <f t="shared" ref="G34:G35" si="1">F34</f>
        <v>552</v>
      </c>
    </row>
    <row r="35" spans="1:7">
      <c r="A35" s="1"/>
      <c r="B35" s="1" t="s">
        <v>45</v>
      </c>
      <c r="C35" s="1" t="s">
        <v>32</v>
      </c>
      <c r="D35" s="1">
        <v>2</v>
      </c>
      <c r="E35" s="1"/>
      <c r="F35" s="1">
        <f>1010+120+48</f>
        <v>1178</v>
      </c>
      <c r="G35" s="1">
        <f t="shared" si="1"/>
        <v>1178</v>
      </c>
    </row>
    <row r="36" spans="1:7">
      <c r="A36" s="1"/>
      <c r="B36" s="1" t="s">
        <v>46</v>
      </c>
      <c r="C36" s="1" t="s">
        <v>12</v>
      </c>
      <c r="D36" s="1">
        <v>45</v>
      </c>
      <c r="E36" s="1"/>
      <c r="F36" s="1">
        <f>48.33+990+504+110+255+190+130+149+117+128</f>
        <v>2621.33</v>
      </c>
      <c r="G36" s="1">
        <f>F36</f>
        <v>2621.33</v>
      </c>
    </row>
    <row r="37" spans="1:7" ht="15" thickBot="1">
      <c r="A37" s="1"/>
      <c r="B37" s="35" t="s">
        <v>47</v>
      </c>
      <c r="C37" s="35" t="s">
        <v>12</v>
      </c>
      <c r="D37" s="35">
        <v>35</v>
      </c>
      <c r="E37" s="35"/>
      <c r="F37" s="35">
        <v>5500</v>
      </c>
      <c r="G37" s="35">
        <f>F37</f>
        <v>5500</v>
      </c>
    </row>
    <row r="38" spans="1:7">
      <c r="A38" s="1"/>
      <c r="B38" s="31" t="s">
        <v>31</v>
      </c>
      <c r="C38" s="32"/>
      <c r="D38" s="32"/>
      <c r="E38" s="32"/>
      <c r="F38" s="32"/>
      <c r="G38" s="38">
        <f>SUM(G28:G37)</f>
        <v>11919.77</v>
      </c>
    </row>
    <row r="39" spans="1:7">
      <c r="A39" s="1"/>
      <c r="B39" s="13" t="s">
        <v>17</v>
      </c>
      <c r="C39" s="1"/>
      <c r="D39" s="1"/>
      <c r="E39" s="1"/>
      <c r="F39" s="1"/>
      <c r="G39" s="3"/>
    </row>
    <row r="40" spans="1:7">
      <c r="A40" s="3">
        <v>9</v>
      </c>
      <c r="B40" s="3" t="s">
        <v>16</v>
      </c>
      <c r="C40" s="1"/>
      <c r="D40" s="1"/>
      <c r="E40" s="1"/>
      <c r="F40" s="1"/>
      <c r="G40" s="1"/>
    </row>
    <row r="41" spans="1:7">
      <c r="A41" s="1"/>
      <c r="B41" s="7" t="s">
        <v>0</v>
      </c>
      <c r="C41" s="1"/>
      <c r="D41" s="1"/>
      <c r="E41" s="1"/>
      <c r="F41" s="1"/>
      <c r="G41" s="2">
        <v>20848.896000000001</v>
      </c>
    </row>
    <row r="42" spans="1:7">
      <c r="A42" s="1"/>
      <c r="B42" s="12" t="s">
        <v>9</v>
      </c>
      <c r="C42" s="1"/>
      <c r="D42" s="1"/>
      <c r="E42" s="1"/>
      <c r="F42" s="1"/>
      <c r="G42" s="8">
        <v>16288.2</v>
      </c>
    </row>
    <row r="43" spans="1:7" ht="15" thickBot="1">
      <c r="A43" s="3">
        <v>10</v>
      </c>
      <c r="B43" s="39" t="s">
        <v>1</v>
      </c>
      <c r="C43" s="35"/>
      <c r="D43" s="35"/>
      <c r="E43" s="35"/>
      <c r="F43" s="35"/>
      <c r="G43" s="36">
        <v>86870.399999999994</v>
      </c>
    </row>
    <row r="44" spans="1:7" ht="15" thickBot="1">
      <c r="A44" s="1"/>
      <c r="B44" s="31" t="s">
        <v>31</v>
      </c>
      <c r="C44" s="32"/>
      <c r="D44" s="32"/>
      <c r="E44" s="32"/>
      <c r="F44" s="32"/>
      <c r="G44" s="34">
        <f>SUM(G41:G43)</f>
        <v>124007.496</v>
      </c>
    </row>
    <row r="45" spans="1:7" ht="37" customHeight="1" thickBot="1">
      <c r="A45" s="1"/>
      <c r="B45" s="3" t="s">
        <v>36</v>
      </c>
      <c r="C45" s="1"/>
      <c r="D45" s="1"/>
      <c r="E45" s="1"/>
      <c r="F45" s="10"/>
      <c r="G45" s="41">
        <f>G44+G38+G26+G15</f>
        <v>458627.21200000006</v>
      </c>
    </row>
    <row r="46" spans="1:7" ht="36" customHeight="1">
      <c r="A46" s="1"/>
      <c r="B46" s="3" t="s">
        <v>50</v>
      </c>
      <c r="C46" s="1"/>
      <c r="D46" s="1"/>
      <c r="E46" s="1"/>
      <c r="F46" s="1"/>
      <c r="G46" s="40">
        <v>9781.07</v>
      </c>
    </row>
  </sheetData>
  <mergeCells count="2">
    <mergeCell ref="B1:G1"/>
    <mergeCell ref="B16:G16"/>
  </mergeCells>
  <phoneticPr fontId="2" type="noConversion"/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2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расшифровка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2016-05-16T01:28:18Z</cp:lastPrinted>
  <dcterms:created xsi:type="dcterms:W3CDTF">2006-09-16T00:00:00Z</dcterms:created>
  <dcterms:modified xsi:type="dcterms:W3CDTF">2019-06-18T23:51:31Z</dcterms:modified>
</cp:coreProperties>
</file>