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420" yWindow="460" windowWidth="25600" windowHeight="1606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2" l="1"/>
  <c r="E11" i="2"/>
  <c r="F15" i="2"/>
  <c r="F11" i="2"/>
  <c r="F16" i="2"/>
  <c r="F30" i="2"/>
  <c r="F29" i="2"/>
  <c r="F28" i="2"/>
  <c r="F27" i="2"/>
  <c r="F24" i="2"/>
  <c r="F26" i="2"/>
  <c r="F25" i="2"/>
  <c r="F23" i="2"/>
  <c r="F22" i="2"/>
  <c r="F21" i="2"/>
  <c r="G18" i="2"/>
  <c r="G9" i="2"/>
  <c r="G11" i="2"/>
  <c r="G15" i="2"/>
  <c r="E16" i="2"/>
  <c r="G16" i="2"/>
  <c r="G19" i="2"/>
  <c r="G21" i="2"/>
  <c r="G22" i="2"/>
  <c r="G23" i="2"/>
  <c r="G24" i="2"/>
  <c r="G25" i="2"/>
  <c r="G26" i="2"/>
  <c r="G27" i="2"/>
  <c r="G28" i="2"/>
  <c r="G29" i="2"/>
  <c r="G30" i="2"/>
  <c r="G31" i="2"/>
  <c r="G36" i="2"/>
  <c r="G37" i="2"/>
</calcChain>
</file>

<file path=xl/sharedStrings.xml><?xml version="1.0" encoding="utf-8"?>
<sst xmlns="http://schemas.openxmlformats.org/spreadsheetml/2006/main" count="57" uniqueCount="45">
  <si>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</si>
  <si>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</si>
  <si>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</si>
  <si>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</si>
  <si>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</si>
  <si>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</si>
  <si>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</si>
  <si>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</si>
  <si>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</si>
  <si>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</si>
  <si>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</si>
  <si>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</si>
  <si>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</si>
  <si>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</si>
  <si>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</si>
  <si>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</si>
  <si>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</si>
  <si>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</si>
  <si>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</si>
  <si>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</si>
  <si>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</si>
  <si>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Промывка и регулировка системы отопления</t>
  </si>
  <si>
    <t xml:space="preserve">Итого </t>
  </si>
  <si>
    <t xml:space="preserve">Влажная протирка элементов </t>
  </si>
  <si>
    <t>шт</t>
  </si>
  <si>
    <t>м</t>
  </si>
  <si>
    <t>Смена ламп</t>
  </si>
  <si>
    <t>з/плата в год</t>
  </si>
  <si>
    <t>Посыпка придомовой территории смесью отсева и соли</t>
  </si>
  <si>
    <t>Замена вентиля на стояке отопления</t>
  </si>
  <si>
    <t xml:space="preserve">водоснобжения и водоотведения </t>
  </si>
  <si>
    <t>отопления</t>
  </si>
  <si>
    <t>электрооборудования</t>
  </si>
  <si>
    <t>Контроль за техническим состоянием инженерно-технического обеспечения МКД:</t>
  </si>
  <si>
    <t>Обслуживание теплового узла</t>
  </si>
  <si>
    <t>Итого по Космонавтов 9/1</t>
  </si>
  <si>
    <t>Стоимость выполненных работ по текущему ремонту и содержанию жилого дома №9/1 по ул. Космонавтов</t>
  </si>
  <si>
    <t>Замена трансформатора тока</t>
  </si>
  <si>
    <t>Крепление листов железа на кровле</t>
  </si>
  <si>
    <t>Окраска известковыми составами бордюр</t>
  </si>
  <si>
    <t>Окраска масл составами решеток и ограждений конт площадок</t>
  </si>
  <si>
    <t>Установка информационных досок</t>
  </si>
  <si>
    <t>Установка перил около подъезда</t>
  </si>
  <si>
    <t>Установка замков</t>
  </si>
  <si>
    <t>Долг на 01/09/2018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</si>
</sst>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4" xfId="0" applyNumberFormat="1" applyFont="1" applyBorder="1"/>
    <xf numFmtId="0" fontId="0" fillId="0" borderId="1" xfId="0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0" fillId="0" borderId="2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4" xfId="0" applyFont="1" applyBorder="1" applyAlignment="1"/>
    <xf numFmtId="4" fontId="1" fillId="0" borderId="1" xfId="0" applyNumberFormat="1" applyFont="1" applyBorder="1" applyAlignment="1"/>
    <xf numFmtId="0" fontId="6" fillId="0" borderId="0" xfId="0" applyFont="1" applyAlignment="1">
      <alignment horizontal="center" vertic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B1" zoomScale="125" zoomScaleNormal="125" zoomScalePageLayoutView="125" workbookViewId="0">
      <selection activeCell="G13" sqref="G13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9.1640625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25" t="s">
        <v>36</v>
      </c>
      <c r="C1" s="25"/>
      <c r="D1" s="25"/>
      <c r="E1" s="25"/>
      <c r="F1" s="25"/>
      <c r="G1" s="25"/>
      <c r="H1" s="6"/>
      <c r="I1" s="6"/>
    </row>
    <row r="2" spans="1:9" ht="42" customHeight="1">
      <c r="A2" s="5" t="s">
        <v>7</v>
      </c>
      <c r="B2" s="5" t="s">
        <v>2</v>
      </c>
      <c r="C2" s="5" t="s">
        <v>3</v>
      </c>
      <c r="D2" s="5" t="s">
        <v>4</v>
      </c>
      <c r="E2" s="5" t="s">
        <v>27</v>
      </c>
      <c r="F2" s="5" t="s">
        <v>5</v>
      </c>
      <c r="G2" s="5" t="s">
        <v>6</v>
      </c>
    </row>
    <row r="3" spans="1:9">
      <c r="A3" s="4">
        <v>1</v>
      </c>
      <c r="B3" s="4" t="s">
        <v>33</v>
      </c>
      <c r="C3" s="1"/>
      <c r="D3" s="1"/>
      <c r="E3" s="1"/>
      <c r="F3" s="1"/>
      <c r="G3" s="2"/>
    </row>
    <row r="4" spans="1:9">
      <c r="A4" s="1">
        <v>1.1000000000000001</v>
      </c>
      <c r="B4" s="8" t="s">
        <v>30</v>
      </c>
      <c r="C4" s="8"/>
      <c r="D4" s="8"/>
      <c r="E4" s="8"/>
      <c r="F4" s="8"/>
      <c r="G4" s="7"/>
    </row>
    <row r="5" spans="1:9">
      <c r="A5" s="1">
        <v>1.2</v>
      </c>
      <c r="B5" s="20" t="s">
        <v>31</v>
      </c>
      <c r="C5" s="8"/>
      <c r="D5" s="8"/>
      <c r="E5" s="8"/>
      <c r="F5" s="8"/>
      <c r="G5" s="7"/>
    </row>
    <row r="6" spans="1:9">
      <c r="A6" s="1">
        <v>1.3</v>
      </c>
      <c r="B6" s="20" t="s">
        <v>32</v>
      </c>
      <c r="C6" s="8"/>
      <c r="D6" s="8"/>
      <c r="E6" s="8"/>
      <c r="F6" s="8"/>
      <c r="G6" s="7">
        <v>66857.759999999995</v>
      </c>
    </row>
    <row r="7" spans="1:9">
      <c r="A7" s="1">
        <v>1.4</v>
      </c>
      <c r="B7" s="20" t="s">
        <v>34</v>
      </c>
      <c r="C7" s="8"/>
      <c r="D7" s="8"/>
      <c r="E7" s="8"/>
      <c r="F7" s="8"/>
      <c r="G7" s="7">
        <v>21210.05</v>
      </c>
    </row>
    <row r="8" spans="1:9">
      <c r="A8" s="8">
        <v>1.5</v>
      </c>
      <c r="B8" s="22" t="s">
        <v>21</v>
      </c>
      <c r="C8" s="21"/>
      <c r="D8" s="21"/>
      <c r="E8" s="21"/>
      <c r="F8" s="21"/>
      <c r="G8" s="22">
        <v>37348.129999999997</v>
      </c>
    </row>
    <row r="9" spans="1:9">
      <c r="A9" s="8"/>
      <c r="B9" s="21"/>
      <c r="C9" s="21"/>
      <c r="D9" s="23"/>
      <c r="E9" s="21"/>
      <c r="F9" s="21"/>
      <c r="G9" s="24">
        <f>SUM(G6:G8)</f>
        <v>125415.94</v>
      </c>
    </row>
    <row r="10" spans="1:9">
      <c r="A10" s="4">
        <v>2</v>
      </c>
      <c r="B10" s="4" t="s">
        <v>17</v>
      </c>
      <c r="C10" s="1"/>
      <c r="D10" s="12"/>
      <c r="E10" s="1"/>
      <c r="F10" s="1"/>
      <c r="G10" s="1"/>
    </row>
    <row r="11" spans="1:9">
      <c r="A11" s="1"/>
      <c r="B11" s="1" t="s">
        <v>16</v>
      </c>
      <c r="C11" s="10" t="s">
        <v>9</v>
      </c>
      <c r="D11" s="1">
        <v>482.9</v>
      </c>
      <c r="E11" s="11">
        <f>1.73*3842.4*12</f>
        <v>79768.224000000002</v>
      </c>
      <c r="F11" s="1">
        <f>120+290+44.61+94.79+19.64+46+29.12+50+51.12+145+145+25.56</f>
        <v>1060.8399999999999</v>
      </c>
      <c r="G11" s="1">
        <f>F11+E11</f>
        <v>80829.063999999998</v>
      </c>
    </row>
    <row r="12" spans="1:9">
      <c r="A12" s="1"/>
      <c r="B12" s="1" t="s">
        <v>23</v>
      </c>
      <c r="C12" s="10" t="s">
        <v>9</v>
      </c>
      <c r="D12" s="1"/>
      <c r="E12" s="11"/>
      <c r="F12" s="1"/>
      <c r="G12" s="1">
        <v>1383.2639999999999</v>
      </c>
    </row>
    <row r="13" spans="1:9">
      <c r="A13" s="1"/>
      <c r="B13" s="1" t="s">
        <v>10</v>
      </c>
      <c r="C13" s="10" t="s">
        <v>9</v>
      </c>
      <c r="D13" s="1"/>
      <c r="E13" s="11"/>
      <c r="F13" s="1"/>
      <c r="G13" s="19">
        <v>8299.58</v>
      </c>
    </row>
    <row r="14" spans="1:9">
      <c r="A14" s="1"/>
      <c r="B14" s="4" t="s">
        <v>18</v>
      </c>
      <c r="C14" s="10"/>
      <c r="D14" s="1"/>
      <c r="E14" s="11"/>
      <c r="F14" s="1"/>
      <c r="G14" s="1"/>
    </row>
    <row r="15" spans="1:9">
      <c r="A15" s="1"/>
      <c r="B15" s="1" t="s">
        <v>11</v>
      </c>
      <c r="C15" s="10" t="s">
        <v>9</v>
      </c>
      <c r="D15" s="1"/>
      <c r="E15" s="11">
        <f>2.29*3842.4*12</f>
        <v>105589.152</v>
      </c>
      <c r="F15" s="1">
        <f>370+20.72+60+300+25.9+32.08+40+45+359+10.36+50+30+42.7+15+185+85.4+45+3.57+85.4+22+36.26+50+51.8+25.9+70+28+25.9</f>
        <v>2114.9900000000002</v>
      </c>
      <c r="G15" s="1">
        <f>F15+E15</f>
        <v>107704.14200000001</v>
      </c>
    </row>
    <row r="16" spans="1:9">
      <c r="A16" s="1"/>
      <c r="B16" s="1" t="s">
        <v>15</v>
      </c>
      <c r="C16" s="10" t="s">
        <v>9</v>
      </c>
      <c r="D16" s="18">
        <v>250</v>
      </c>
      <c r="E16" s="11">
        <f>4000*12</f>
        <v>48000</v>
      </c>
      <c r="F16" s="2">
        <f>3+340+35.5+4.2+550+38+76.94+50+12.68+38.6+78.36+17.3+41+70</f>
        <v>1355.58</v>
      </c>
      <c r="G16" s="9">
        <f>F16+E16</f>
        <v>49355.58</v>
      </c>
    </row>
    <row r="17" spans="1:7">
      <c r="A17" s="1"/>
      <c r="B17" s="4" t="s">
        <v>19</v>
      </c>
      <c r="C17" s="1"/>
      <c r="D17" s="1"/>
      <c r="E17" s="1"/>
      <c r="F17" s="1"/>
      <c r="G17" s="1"/>
    </row>
    <row r="18" spans="1:7">
      <c r="A18" s="1"/>
      <c r="B18" s="1" t="s">
        <v>12</v>
      </c>
      <c r="C18" s="1"/>
      <c r="D18" s="1"/>
      <c r="E18" s="1"/>
      <c r="F18" s="2"/>
      <c r="G18" s="16">
        <f>4.15*3842.4*12</f>
        <v>191351.52000000002</v>
      </c>
    </row>
    <row r="19" spans="1:7">
      <c r="A19" s="1"/>
      <c r="B19" s="14" t="s">
        <v>22</v>
      </c>
      <c r="C19" s="1"/>
      <c r="D19" s="1"/>
      <c r="E19" s="1"/>
      <c r="F19" s="12"/>
      <c r="G19" s="17">
        <f>SUM(G4:G18)</f>
        <v>689755.03</v>
      </c>
    </row>
    <row r="20" spans="1:7">
      <c r="A20" s="1"/>
      <c r="B20" s="4" t="s">
        <v>20</v>
      </c>
      <c r="C20" s="1"/>
      <c r="D20" s="1"/>
      <c r="E20" s="1"/>
      <c r="F20" s="12"/>
      <c r="G20" s="12"/>
    </row>
    <row r="21" spans="1:7">
      <c r="A21" s="1"/>
      <c r="B21" s="1" t="s">
        <v>37</v>
      </c>
      <c r="C21" s="1" t="s">
        <v>24</v>
      </c>
      <c r="D21" s="1">
        <v>6</v>
      </c>
      <c r="E21" s="10"/>
      <c r="F21" s="1">
        <f>4620</f>
        <v>4620</v>
      </c>
      <c r="G21" s="1">
        <f>F21</f>
        <v>4620</v>
      </c>
    </row>
    <row r="22" spans="1:7">
      <c r="A22" s="1"/>
      <c r="B22" s="1" t="s">
        <v>38</v>
      </c>
      <c r="C22" s="1" t="s">
        <v>9</v>
      </c>
      <c r="D22" s="1">
        <v>6</v>
      </c>
      <c r="E22" s="10"/>
      <c r="F22" s="1">
        <f>116.4+225</f>
        <v>341.4</v>
      </c>
      <c r="G22" s="1">
        <f t="shared" ref="G22:G30" si="0">F22</f>
        <v>341.4</v>
      </c>
    </row>
    <row r="23" spans="1:7">
      <c r="A23" s="1"/>
      <c r="B23" s="1" t="s">
        <v>28</v>
      </c>
      <c r="C23" s="1" t="s">
        <v>9</v>
      </c>
      <c r="D23" s="1">
        <v>70</v>
      </c>
      <c r="E23" s="10"/>
      <c r="F23" s="1">
        <f>1216.67+50+50+971.05+50</f>
        <v>2337.7200000000003</v>
      </c>
      <c r="G23" s="1">
        <f t="shared" si="0"/>
        <v>2337.7200000000003</v>
      </c>
    </row>
    <row r="24" spans="1:7">
      <c r="A24" s="1"/>
      <c r="B24" s="1" t="s">
        <v>26</v>
      </c>
      <c r="C24" s="1" t="s">
        <v>24</v>
      </c>
      <c r="D24" s="1">
        <v>8</v>
      </c>
      <c r="E24" s="10"/>
      <c r="F24" s="1">
        <f>190+285+205.5</f>
        <v>680.5</v>
      </c>
      <c r="G24" s="1">
        <f t="shared" si="0"/>
        <v>680.5</v>
      </c>
    </row>
    <row r="25" spans="1:7">
      <c r="A25" s="1"/>
      <c r="B25" s="1" t="s">
        <v>39</v>
      </c>
      <c r="C25" s="1" t="s">
        <v>25</v>
      </c>
      <c r="D25" s="1">
        <v>45</v>
      </c>
      <c r="E25" s="10"/>
      <c r="F25" s="1">
        <f>104+97+15</f>
        <v>216</v>
      </c>
      <c r="G25" s="1">
        <f t="shared" si="0"/>
        <v>216</v>
      </c>
    </row>
    <row r="26" spans="1:7">
      <c r="A26" s="1"/>
      <c r="B26" s="1" t="s">
        <v>40</v>
      </c>
      <c r="C26" s="1" t="s">
        <v>9</v>
      </c>
      <c r="D26" s="1">
        <v>8</v>
      </c>
      <c r="E26" s="10"/>
      <c r="F26" s="1">
        <f>190+13.5</f>
        <v>203.5</v>
      </c>
      <c r="G26" s="1">
        <f t="shared" si="0"/>
        <v>203.5</v>
      </c>
    </row>
    <row r="27" spans="1:7">
      <c r="A27" s="1"/>
      <c r="B27" s="1" t="s">
        <v>29</v>
      </c>
      <c r="C27" s="1" t="s">
        <v>24</v>
      </c>
      <c r="D27" s="1">
        <v>7</v>
      </c>
      <c r="E27" s="10"/>
      <c r="F27" s="1">
        <f>595+91.3+990+150+90</f>
        <v>1916.3</v>
      </c>
      <c r="G27" s="1">
        <f t="shared" si="0"/>
        <v>1916.3</v>
      </c>
    </row>
    <row r="28" spans="1:7">
      <c r="A28" s="1"/>
      <c r="B28" s="1" t="s">
        <v>41</v>
      </c>
      <c r="C28" s="1" t="s">
        <v>24</v>
      </c>
      <c r="D28" s="1">
        <v>4</v>
      </c>
      <c r="E28" s="10"/>
      <c r="F28" s="1">
        <f>27.2+195+35</f>
        <v>257.2</v>
      </c>
      <c r="G28" s="1">
        <f t="shared" si="0"/>
        <v>257.2</v>
      </c>
    </row>
    <row r="29" spans="1:7">
      <c r="A29" s="1"/>
      <c r="B29" s="1" t="s">
        <v>42</v>
      </c>
      <c r="C29" s="1" t="s">
        <v>24</v>
      </c>
      <c r="D29" s="1">
        <v>1</v>
      </c>
      <c r="E29" s="10"/>
      <c r="F29" s="1">
        <f>100+210+3592+663.96+50+127.57+300</f>
        <v>5043.53</v>
      </c>
      <c r="G29" s="1">
        <f t="shared" si="0"/>
        <v>5043.53</v>
      </c>
    </row>
    <row r="30" spans="1:7">
      <c r="A30" s="1"/>
      <c r="B30" s="1" t="s">
        <v>43</v>
      </c>
      <c r="C30" s="1" t="s">
        <v>24</v>
      </c>
      <c r="D30" s="1">
        <v>2</v>
      </c>
      <c r="E30" s="10"/>
      <c r="F30" s="1">
        <f>100+150</f>
        <v>250</v>
      </c>
      <c r="G30" s="1">
        <f t="shared" si="0"/>
        <v>250</v>
      </c>
    </row>
    <row r="31" spans="1:7">
      <c r="A31" s="1"/>
      <c r="B31" s="14" t="s">
        <v>14</v>
      </c>
      <c r="C31" s="1"/>
      <c r="D31" s="1"/>
      <c r="E31" s="1"/>
      <c r="F31" s="1"/>
      <c r="G31" s="4">
        <f>SUM(G21:G30)</f>
        <v>15866.149999999998</v>
      </c>
    </row>
    <row r="32" spans="1:7">
      <c r="A32" s="4">
        <v>3</v>
      </c>
      <c r="B32" s="4" t="s">
        <v>13</v>
      </c>
      <c r="C32" s="1"/>
      <c r="D32" s="1"/>
      <c r="E32" s="1"/>
      <c r="F32" s="1"/>
      <c r="G32" s="1"/>
    </row>
    <row r="33" spans="1:7">
      <c r="A33" s="1"/>
      <c r="B33" s="8" t="s">
        <v>0</v>
      </c>
      <c r="C33" s="1"/>
      <c r="D33" s="1"/>
      <c r="E33" s="1"/>
      <c r="F33" s="1"/>
      <c r="G33" s="2">
        <v>59941.440000000002</v>
      </c>
    </row>
    <row r="34" spans="1:7">
      <c r="A34" s="1"/>
      <c r="B34" s="13" t="s">
        <v>8</v>
      </c>
      <c r="C34" s="1"/>
      <c r="D34" s="1"/>
      <c r="E34" s="1"/>
      <c r="F34" s="1"/>
      <c r="G34" s="2">
        <v>36887.040000000001</v>
      </c>
    </row>
    <row r="35" spans="1:7">
      <c r="A35" s="4">
        <v>4</v>
      </c>
      <c r="B35" s="4" t="s">
        <v>1</v>
      </c>
      <c r="C35" s="1"/>
      <c r="D35" s="1"/>
      <c r="E35" s="1"/>
      <c r="F35" s="1"/>
      <c r="G35" s="2">
        <v>163686.24</v>
      </c>
    </row>
    <row r="36" spans="1:7">
      <c r="A36" s="1"/>
      <c r="B36" s="1"/>
      <c r="C36" s="1"/>
      <c r="D36" s="1"/>
      <c r="E36" s="1"/>
      <c r="F36" s="1"/>
      <c r="G36" s="3">
        <f>SUM(G33:G35)</f>
        <v>260514.72</v>
      </c>
    </row>
    <row r="37" spans="1:7" ht="37" customHeight="1">
      <c r="A37" s="1"/>
      <c r="B37" s="4" t="s">
        <v>35</v>
      </c>
      <c r="C37" s="1"/>
      <c r="D37" s="1"/>
      <c r="E37" s="1"/>
      <c r="F37" s="1"/>
      <c r="G37" s="3">
        <f>G36+G31+G19+G9</f>
        <v>1091551.8400000001</v>
      </c>
    </row>
    <row r="38" spans="1:7" ht="36" customHeight="1">
      <c r="A38" s="1"/>
      <c r="B38" s="4" t="s">
        <v>44</v>
      </c>
      <c r="C38" s="1"/>
      <c r="D38" s="1"/>
      <c r="E38" s="1"/>
      <c r="F38" s="1"/>
      <c r="G38" s="15">
        <v>286316.94</v>
      </c>
    </row>
  </sheetData>
  <mergeCells count="1">
    <mergeCell ref="B1:G1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2019-07-25T23:49:16Z</dcterms:modified>
</cp:coreProperties>
</file>