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400" yWindow="0" windowWidth="26460" windowHeight="1646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2" l="1"/>
  <c r="G10" i="2"/>
  <c r="G23" i="2"/>
  <c r="F17" i="2"/>
  <c r="F13" i="2"/>
  <c r="F25" i="2"/>
  <c r="F20" i="2"/>
  <c r="F28" i="2"/>
  <c r="F27" i="2"/>
  <c r="F26" i="2"/>
  <c r="G34" i="2"/>
  <c r="G33" i="2"/>
  <c r="G32" i="2"/>
  <c r="G22" i="2"/>
  <c r="E20" i="2"/>
  <c r="E19" i="2"/>
  <c r="E18" i="2"/>
  <c r="E17" i="2"/>
  <c r="E15" i="2"/>
  <c r="E14" i="2"/>
  <c r="E13" i="2"/>
  <c r="G5" i="2"/>
  <c r="G6" i="2"/>
  <c r="G7" i="2"/>
  <c r="G8" i="2"/>
  <c r="G9" i="2"/>
  <c r="G13" i="2"/>
  <c r="G14" i="2"/>
  <c r="G15" i="2"/>
  <c r="G17" i="2"/>
  <c r="G18" i="2"/>
  <c r="G19" i="2"/>
  <c r="G20" i="2"/>
  <c r="G25" i="2"/>
  <c r="G26" i="2"/>
  <c r="G27" i="2"/>
  <c r="G28" i="2"/>
  <c r="G29" i="2"/>
  <c r="G36" i="2"/>
</calcChain>
</file>

<file path=xl/sharedStrings.xml><?xml version="1.0" encoding="utf-8"?>
<sst xmlns="http://schemas.openxmlformats.org/spreadsheetml/2006/main" count="54" uniqueCount="43">
  <si>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</si>
  <si>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</si>
  <si>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</si>
  <si>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</si>
  <si>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</si>
  <si>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</si>
  <si>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</si>
  <si>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</si>
  <si>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</si>
  <si>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</si>
  <si>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</si>
  <si>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</si>
  <si>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</si>
  <si>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</si>
  <si>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</si>
  <si>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</si>
  <si>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</si>
  <si>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</si>
  <si>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</si>
  <si>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</si>
  <si>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</si>
  <si>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</si>
  <si>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шт</t>
  </si>
  <si>
    <t>Итого</t>
  </si>
  <si>
    <t>Общие работы, выполняемые для надлежащего содержания систем водоснабжения и водоотведения</t>
  </si>
  <si>
    <t>Долг 01/05/2019 года</t>
  </si>
  <si>
    <t>Уборка сухая и влажная</t>
  </si>
  <si>
    <t>Влажная протирка элементов</t>
  </si>
  <si>
    <t>Уборка контейнерной площадки</t>
  </si>
  <si>
    <t>Уборка крыльца, площадки перед входом в подъезд</t>
  </si>
  <si>
    <t>Устранение аварий по заявкам населения</t>
  </si>
  <si>
    <t>Замена ламп</t>
  </si>
  <si>
    <t>Замок навесной</t>
  </si>
  <si>
    <t>Песок</t>
  </si>
  <si>
    <t>кг</t>
  </si>
  <si>
    <t>Стоимость выполненных работ по текущему ремонту и содержанию жилого дома №26 по ул. Котовского</t>
  </si>
  <si>
    <t>Итого по Котовского, 26</t>
  </si>
  <si>
    <t>Проверка исправности и работоспособности водоснабжени и водоотведения</t>
  </si>
  <si>
    <t>Проверка исправности и рабоспособности отопления</t>
  </si>
  <si>
    <t>Обслуживание узла учета тепловой энергии</t>
  </si>
  <si>
    <t xml:space="preserve">Промывка и регулировка системы отопления </t>
  </si>
  <si>
    <t>Проверка и обеспечение работоспособности электрооборудования</t>
  </si>
  <si>
    <t>Окраска масл сост-ми больших мет-х контейнеров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</si>
</sst>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0" xfId="0" applyFont="1" applyFill="1" applyBorder="1"/>
    <xf numFmtId="49" fontId="0" fillId="0" borderId="1" xfId="0" applyNumberForma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4" fontId="0" fillId="0" borderId="6" xfId="0" applyNumberForma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" fontId="0" fillId="0" borderId="8" xfId="0" applyNumberForma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2" fontId="0" fillId="0" borderId="4" xfId="0" applyNumberFormat="1" applyBorder="1"/>
    <xf numFmtId="2" fontId="0" fillId="0" borderId="1" xfId="0" applyNumberFormat="1" applyBorder="1"/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125" zoomScaleNormal="125" zoomScalePageLayoutView="125" workbookViewId="0">
      <selection activeCell="G36" sqref="G36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4" customWidth="1"/>
    <col min="7" max="7" width="13" customWidth="1"/>
  </cols>
  <sheetData>
    <row r="1" spans="1:9" ht="38" customHeight="1">
      <c r="B1" s="25" t="s">
        <v>35</v>
      </c>
      <c r="C1" s="25"/>
      <c r="D1" s="25"/>
      <c r="E1" s="25"/>
      <c r="F1" s="25"/>
      <c r="G1" s="25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9</v>
      </c>
      <c r="C3" s="1"/>
      <c r="D3" s="1"/>
      <c r="E3" s="1"/>
      <c r="F3" s="1"/>
      <c r="G3" s="2"/>
    </row>
    <row r="4" spans="1:9">
      <c r="A4" s="15"/>
      <c r="B4" s="8" t="s">
        <v>24</v>
      </c>
      <c r="C4" s="8"/>
      <c r="D4" s="8"/>
      <c r="E4" s="8"/>
      <c r="F4" s="8"/>
      <c r="G4" s="7"/>
    </row>
    <row r="5" spans="1:9">
      <c r="A5" s="1"/>
      <c r="B5" s="8" t="s">
        <v>37</v>
      </c>
      <c r="C5" s="8"/>
      <c r="D5" s="8"/>
      <c r="E5" s="8"/>
      <c r="F5" s="8"/>
      <c r="G5" s="7">
        <f>1.49*12*1507.81</f>
        <v>26959.642799999998</v>
      </c>
    </row>
    <row r="6" spans="1:9">
      <c r="A6" s="15"/>
      <c r="B6" s="8" t="s">
        <v>38</v>
      </c>
      <c r="C6" s="8"/>
      <c r="D6" s="8"/>
      <c r="E6" s="8"/>
      <c r="F6" s="8"/>
      <c r="G6" s="29">
        <f>12*0.25*1507.81</f>
        <v>4523.43</v>
      </c>
    </row>
    <row r="7" spans="1:9">
      <c r="A7" s="15"/>
      <c r="B7" s="8" t="s">
        <v>39</v>
      </c>
      <c r="C7" s="8"/>
      <c r="D7" s="8"/>
      <c r="E7" s="8"/>
      <c r="F7" s="16"/>
      <c r="G7" s="29">
        <f>1.08*12*1507.81</f>
        <v>19541.2176</v>
      </c>
    </row>
    <row r="8" spans="1:9">
      <c r="A8" s="15"/>
      <c r="B8" s="8" t="s">
        <v>40</v>
      </c>
      <c r="C8" s="8"/>
      <c r="D8" s="8"/>
      <c r="E8" s="8"/>
      <c r="F8" s="16"/>
      <c r="G8" s="29">
        <f>1.51*12*1507.81</f>
        <v>27321.517200000002</v>
      </c>
    </row>
    <row r="9" spans="1:9">
      <c r="A9" s="1"/>
      <c r="B9" s="8" t="s">
        <v>41</v>
      </c>
      <c r="C9" s="17"/>
      <c r="D9" s="8"/>
      <c r="E9" s="8"/>
      <c r="F9" s="8"/>
      <c r="G9" s="18">
        <f>0.06*12*1507.81</f>
        <v>1085.6232</v>
      </c>
    </row>
    <row r="10" spans="1:9">
      <c r="A10" s="1"/>
      <c r="B10" s="12" t="s">
        <v>23</v>
      </c>
      <c r="C10" s="17"/>
      <c r="D10" s="17"/>
      <c r="E10" s="8"/>
      <c r="F10" s="8"/>
      <c r="G10" s="19">
        <f>SUM(G5:G9)</f>
        <v>79431.430800000002</v>
      </c>
    </row>
    <row r="11" spans="1:9">
      <c r="A11" s="4">
        <v>2</v>
      </c>
      <c r="B11" s="26" t="s">
        <v>10</v>
      </c>
      <c r="C11" s="27"/>
      <c r="D11" s="27"/>
      <c r="E11" s="27"/>
      <c r="F11" s="27"/>
      <c r="G11" s="28"/>
    </row>
    <row r="12" spans="1:9">
      <c r="A12" s="1"/>
      <c r="B12" s="4" t="s">
        <v>18</v>
      </c>
      <c r="C12" s="1"/>
      <c r="D12" s="11"/>
      <c r="E12" s="1"/>
      <c r="F12" s="1"/>
      <c r="G12" s="1"/>
    </row>
    <row r="13" spans="1:9">
      <c r="A13" s="1"/>
      <c r="B13" s="1" t="s">
        <v>26</v>
      </c>
      <c r="C13" s="9" t="s">
        <v>11</v>
      </c>
      <c r="D13" s="1">
        <v>128.4</v>
      </c>
      <c r="E13" s="30">
        <f>(1.75+0.18)*12*1507.81</f>
        <v>34920.8796</v>
      </c>
      <c r="F13" s="20">
        <f>145+15.62+84.67+27+29.51+27+54.2+145+25.56+260+30.3+25.56</f>
        <v>869.41999999999985</v>
      </c>
      <c r="G13" s="30">
        <f>F13+E13</f>
        <v>35790.299599999998</v>
      </c>
    </row>
    <row r="14" spans="1:9">
      <c r="A14" s="1"/>
      <c r="B14" s="1" t="s">
        <v>27</v>
      </c>
      <c r="C14" s="9" t="s">
        <v>11</v>
      </c>
      <c r="D14" s="1">
        <v>221.5</v>
      </c>
      <c r="E14" s="31">
        <f>0.02*1507.81*12</f>
        <v>361.87439999999998</v>
      </c>
      <c r="F14" s="20"/>
      <c r="G14" s="30">
        <f>E14</f>
        <v>361.87439999999998</v>
      </c>
    </row>
    <row r="15" spans="1:9">
      <c r="A15" s="1"/>
      <c r="B15" s="1" t="s">
        <v>12</v>
      </c>
      <c r="C15" s="9" t="s">
        <v>11</v>
      </c>
      <c r="D15" s="1">
        <v>525.1</v>
      </c>
      <c r="E15" s="32">
        <f>0.12*1507.81*12</f>
        <v>2171.2464</v>
      </c>
      <c r="F15" s="1"/>
      <c r="G15" s="30">
        <f>E15</f>
        <v>2171.2464</v>
      </c>
    </row>
    <row r="16" spans="1:9">
      <c r="A16" s="1"/>
      <c r="B16" s="4" t="s">
        <v>19</v>
      </c>
      <c r="C16" s="9"/>
      <c r="D16" s="1"/>
      <c r="E16" s="10"/>
      <c r="F16" s="1"/>
      <c r="G16" s="33"/>
    </row>
    <row r="17" spans="1:7">
      <c r="A17" s="1"/>
      <c r="B17" s="1" t="s">
        <v>13</v>
      </c>
      <c r="C17" s="9" t="s">
        <v>11</v>
      </c>
      <c r="D17" s="1">
        <v>1482</v>
      </c>
      <c r="E17" s="32">
        <f>(1.7+0.98)*12*1507.81</f>
        <v>48491.169599999994</v>
      </c>
      <c r="F17" s="1">
        <f>51.8+111+103.6+75+48+41.44+72+24+11.4+63.9+81+73.35+26.7+41.44+48.33+8+68+42.7+180+756+103.6</f>
        <v>2031.2599999999998</v>
      </c>
      <c r="G17" s="33">
        <f>F17+E17</f>
        <v>50522.429599999996</v>
      </c>
    </row>
    <row r="18" spans="1:7">
      <c r="A18" s="1"/>
      <c r="B18" s="1" t="s">
        <v>28</v>
      </c>
      <c r="C18" s="9" t="s">
        <v>11</v>
      </c>
      <c r="D18" s="1">
        <v>16.670000000000002</v>
      </c>
      <c r="E18" s="32">
        <f>(0.12+0.06)*12*1507.81</f>
        <v>3256.8696</v>
      </c>
      <c r="F18" s="1"/>
      <c r="G18" s="33">
        <f>E18</f>
        <v>3256.8696</v>
      </c>
    </row>
    <row r="19" spans="1:7">
      <c r="A19" s="1"/>
      <c r="B19" s="1" t="s">
        <v>29</v>
      </c>
      <c r="C19" s="9" t="s">
        <v>11</v>
      </c>
      <c r="D19" s="1">
        <v>15.7</v>
      </c>
      <c r="E19" s="32">
        <f>(0.07+0.01)*12*1507.81</f>
        <v>1447.4975999999999</v>
      </c>
      <c r="F19" s="1"/>
      <c r="G19" s="33">
        <f>E19</f>
        <v>1447.4975999999999</v>
      </c>
    </row>
    <row r="20" spans="1:7">
      <c r="A20" s="1"/>
      <c r="B20" s="1" t="s">
        <v>17</v>
      </c>
      <c r="C20" s="9" t="s">
        <v>11</v>
      </c>
      <c r="D20" s="1">
        <v>332.4</v>
      </c>
      <c r="E20" s="32">
        <f>0.76*12*1507.81</f>
        <v>13751.227200000001</v>
      </c>
      <c r="F20" s="1">
        <f>41.95+280+42.3+5.74+35+19.8+4+41.45+17.22+13+48+22+82.72+20+38+40</f>
        <v>751.18000000000006</v>
      </c>
      <c r="G20" s="33">
        <f>F20+E20</f>
        <v>14502.407200000001</v>
      </c>
    </row>
    <row r="21" spans="1:7">
      <c r="A21" s="1"/>
      <c r="B21" s="4" t="s">
        <v>20</v>
      </c>
      <c r="C21" s="1"/>
      <c r="D21" s="1"/>
      <c r="E21" s="1"/>
      <c r="F21" s="1"/>
      <c r="G21" s="33"/>
    </row>
    <row r="22" spans="1:7">
      <c r="A22" s="1"/>
      <c r="B22" s="1" t="s">
        <v>14</v>
      </c>
      <c r="C22" s="1"/>
      <c r="D22" s="1"/>
      <c r="E22" s="1"/>
      <c r="F22" s="2"/>
      <c r="G22" s="33">
        <f>4.42*12*1507.81</f>
        <v>79974.242400000003</v>
      </c>
    </row>
    <row r="23" spans="1:7">
      <c r="A23" s="1"/>
      <c r="B23" s="12" t="s">
        <v>23</v>
      </c>
      <c r="C23" s="1"/>
      <c r="D23" s="1"/>
      <c r="E23" s="1"/>
      <c r="F23" s="11"/>
      <c r="G23" s="13">
        <f>SUM(G13:G22)</f>
        <v>188026.86680000002</v>
      </c>
    </row>
    <row r="24" spans="1:7">
      <c r="A24" s="1"/>
      <c r="B24" s="4" t="s">
        <v>21</v>
      </c>
      <c r="C24" s="1"/>
      <c r="D24" s="1"/>
      <c r="E24" s="1"/>
      <c r="F24" s="11"/>
      <c r="G24" s="11"/>
    </row>
    <row r="25" spans="1:7">
      <c r="A25" s="1"/>
      <c r="B25" s="1" t="s">
        <v>32</v>
      </c>
      <c r="C25" s="1" t="s">
        <v>22</v>
      </c>
      <c r="D25" s="1">
        <v>3</v>
      </c>
      <c r="E25" s="9"/>
      <c r="F25" s="1">
        <f>300+200</f>
        <v>500</v>
      </c>
      <c r="G25" s="1">
        <f>F25</f>
        <v>500</v>
      </c>
    </row>
    <row r="26" spans="1:7">
      <c r="A26" s="1"/>
      <c r="B26" s="1" t="s">
        <v>31</v>
      </c>
      <c r="C26" s="1" t="s">
        <v>22</v>
      </c>
      <c r="D26" s="1">
        <v>1</v>
      </c>
      <c r="E26" s="9"/>
      <c r="F26" s="1">
        <f>244</f>
        <v>244</v>
      </c>
      <c r="G26" s="1">
        <f t="shared" ref="G26" si="0">F26</f>
        <v>244</v>
      </c>
    </row>
    <row r="27" spans="1:7">
      <c r="A27" s="1"/>
      <c r="B27" s="1" t="s">
        <v>33</v>
      </c>
      <c r="C27" s="1" t="s">
        <v>34</v>
      </c>
      <c r="D27" s="1">
        <v>300</v>
      </c>
      <c r="E27" s="9"/>
      <c r="F27" s="1">
        <f>250+125</f>
        <v>375</v>
      </c>
      <c r="G27" s="1">
        <f>F27</f>
        <v>375</v>
      </c>
    </row>
    <row r="28" spans="1:7">
      <c r="A28" s="1"/>
      <c r="B28" s="1" t="s">
        <v>42</v>
      </c>
      <c r="C28" s="1" t="s">
        <v>11</v>
      </c>
      <c r="D28" s="1">
        <v>10</v>
      </c>
      <c r="E28" s="9"/>
      <c r="F28" s="1">
        <f>167+78+44.01+122.86</f>
        <v>411.87</v>
      </c>
      <c r="G28" s="1">
        <f>F28</f>
        <v>411.87</v>
      </c>
    </row>
    <row r="29" spans="1:7">
      <c r="A29" s="1"/>
      <c r="B29" s="12" t="s">
        <v>23</v>
      </c>
      <c r="C29" s="1"/>
      <c r="D29" s="1"/>
      <c r="E29" s="1"/>
      <c r="F29" s="1"/>
      <c r="G29" s="4">
        <f>SUM(G25:G28)</f>
        <v>1530.87</v>
      </c>
    </row>
    <row r="30" spans="1:7">
      <c r="A30" s="1"/>
      <c r="B30" s="12" t="s">
        <v>16</v>
      </c>
      <c r="C30" s="1"/>
      <c r="D30" s="1"/>
      <c r="E30" s="1"/>
      <c r="F30" s="1"/>
      <c r="G30" s="4"/>
    </row>
    <row r="31" spans="1:7">
      <c r="A31" s="4">
        <v>9</v>
      </c>
      <c r="B31" s="4" t="s">
        <v>15</v>
      </c>
      <c r="C31" s="1"/>
      <c r="D31" s="1"/>
      <c r="E31" s="1"/>
      <c r="F31" s="1"/>
      <c r="G31" s="1"/>
    </row>
    <row r="32" spans="1:7">
      <c r="A32" s="1"/>
      <c r="B32" s="8" t="s">
        <v>0</v>
      </c>
      <c r="C32" s="1"/>
      <c r="D32" s="1"/>
      <c r="E32" s="1"/>
      <c r="F32" s="1"/>
      <c r="G32" s="2">
        <f>0.92*12*1507.81</f>
        <v>16646.222400000002</v>
      </c>
    </row>
    <row r="33" spans="1:7">
      <c r="A33" s="1"/>
      <c r="B33" s="8" t="s">
        <v>30</v>
      </c>
      <c r="C33" s="1"/>
      <c r="D33" s="1"/>
      <c r="E33" s="1"/>
      <c r="F33" s="1"/>
      <c r="G33" s="2">
        <f>1.43*12*1507.81</f>
        <v>25874.0196</v>
      </c>
    </row>
    <row r="34" spans="1:7">
      <c r="A34" s="4">
        <v>10</v>
      </c>
      <c r="B34" s="4" t="s">
        <v>1</v>
      </c>
      <c r="C34" s="1"/>
      <c r="D34" s="1"/>
      <c r="E34" s="1"/>
      <c r="F34" s="1"/>
      <c r="G34" s="2">
        <f>4.73*12*1507.81</f>
        <v>85583.295599999998</v>
      </c>
    </row>
    <row r="35" spans="1:7">
      <c r="A35" s="1"/>
      <c r="B35" s="12" t="s">
        <v>23</v>
      </c>
      <c r="C35" s="1"/>
      <c r="D35" s="1"/>
      <c r="E35" s="1"/>
      <c r="F35" s="1"/>
      <c r="G35" s="3">
        <f>SUM(G32:G34)</f>
        <v>128103.5376</v>
      </c>
    </row>
    <row r="36" spans="1:7" ht="37" customHeight="1">
      <c r="A36" s="1"/>
      <c r="B36" s="22" t="s">
        <v>36</v>
      </c>
      <c r="C36" s="23"/>
      <c r="D36" s="23"/>
      <c r="E36" s="23"/>
      <c r="F36" s="24"/>
      <c r="G36" s="3">
        <f>G35+G29+G23+G10</f>
        <v>397092.70519999997</v>
      </c>
    </row>
    <row r="37" spans="1:7" ht="36" customHeight="1">
      <c r="A37" s="1"/>
      <c r="B37" s="22" t="s">
        <v>25</v>
      </c>
      <c r="C37" s="23"/>
      <c r="D37" s="23"/>
      <c r="E37" s="23"/>
      <c r="F37" s="24"/>
      <c r="G37" s="21">
        <v>196459.16</v>
      </c>
    </row>
    <row r="39" spans="1:7">
      <c r="B39" s="14"/>
    </row>
  </sheetData>
  <mergeCells count="4">
    <mergeCell ref="B36:F36"/>
    <mergeCell ref="B37:F37"/>
    <mergeCell ref="B1:G1"/>
    <mergeCell ref="B11:G11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2017-06-07T04:45:35Z</cp:lastPrinted>
  <dcterms:created xsi:type="dcterms:W3CDTF">2006-09-16T00:00:00Z</dcterms:created>
  <dcterms:modified xsi:type="dcterms:W3CDTF">2019-06-14T03:42:54Z</dcterms:modified>
</cp:coreProperties>
</file>