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400" yWindow="0" windowWidth="26460" windowHeight="16460"/>
  </bookViews>
  <sheets>
    <sheet name="расшифровка" sheetId="2" r:id="rId1"/>
    <sheet name="Лист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2" l="1"/>
  <c r="G42" i="2"/>
  <c r="G33" i="2"/>
  <c r="G23" i="2"/>
  <c r="G26" i="2"/>
  <c r="G13" i="2"/>
  <c r="G22" i="2"/>
  <c r="G21" i="2"/>
  <c r="G18" i="2"/>
  <c r="G17" i="2"/>
  <c r="F20" i="2"/>
  <c r="F16" i="2"/>
  <c r="F32" i="2"/>
  <c r="F23" i="2"/>
  <c r="F31" i="2"/>
  <c r="F29" i="2"/>
  <c r="F41" i="2"/>
  <c r="F39" i="2"/>
  <c r="G41" i="2"/>
  <c r="G40" i="2"/>
  <c r="G39" i="2"/>
  <c r="G38" i="2"/>
  <c r="G37" i="2"/>
  <c r="G36" i="2"/>
  <c r="E22" i="2"/>
  <c r="E21" i="2"/>
  <c r="E20" i="2"/>
  <c r="E18" i="2"/>
  <c r="E17" i="2"/>
  <c r="E16" i="2"/>
  <c r="G12" i="2"/>
  <c r="G11" i="2"/>
  <c r="G10" i="2"/>
  <c r="G9" i="2"/>
  <c r="G6" i="2"/>
  <c r="G25" i="2"/>
  <c r="G16" i="2"/>
  <c r="G20" i="2"/>
  <c r="G28" i="2"/>
  <c r="G29" i="2"/>
  <c r="G30" i="2"/>
  <c r="G31" i="2"/>
  <c r="G32" i="2"/>
  <c r="G43" i="2"/>
</calcChain>
</file>

<file path=xl/sharedStrings.xml><?xml version="1.0" encoding="utf-8"?>
<sst xmlns="http://schemas.openxmlformats.org/spreadsheetml/2006/main" count="62" uniqueCount="49">
  <si>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</si>
  <si>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</si>
  <si>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</si>
  <si>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</si>
  <si>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</si>
  <si>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</si>
  <si>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</si>
  <si>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</si>
  <si>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</si>
  <si>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</si>
  <si>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</si>
  <si>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</si>
  <si>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</si>
  <si>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</si>
  <si>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</si>
  <si>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</si>
  <si>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</si>
  <si>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</si>
  <si>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</si>
  <si>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</si>
  <si>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</si>
  <si>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</si>
  <si>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шт</t>
  </si>
  <si>
    <t>Итого</t>
  </si>
  <si>
    <t>Общие работы, выполняемые для надлежащего содержания систем водоснабжения и водоотведения</t>
  </si>
  <si>
    <t>1) водоснабжение и водоотведение</t>
  </si>
  <si>
    <t>2) отопления</t>
  </si>
  <si>
    <t>3) электрооборудования</t>
  </si>
  <si>
    <t>1.2. Съем показаний ИПУ и ОДПУ</t>
  </si>
  <si>
    <t>1.3. Обслуживание теплового узла</t>
  </si>
  <si>
    <t>2.1. Промывка и регулировка системы отопления</t>
  </si>
  <si>
    <t>1.1. Контроль за тех состянием систем инженерно-технического обеспечения в МКД:</t>
  </si>
  <si>
    <t>Долг 01/05/2019 года</t>
  </si>
  <si>
    <t>Замена ламп</t>
  </si>
  <si>
    <t>Стоимость выполненных работ по текущему ремонту и содержанию жилого дома №9 по ул. Котовского</t>
  </si>
  <si>
    <t>Итого по Котовского, 9</t>
  </si>
  <si>
    <t>Уборка сухая и влажная</t>
  </si>
  <si>
    <t>Влажная протирка элементов</t>
  </si>
  <si>
    <t>Уборка контейнерной площадки</t>
  </si>
  <si>
    <t>Уборка крыльца, площадки перед входом в подъезд</t>
  </si>
  <si>
    <t>Устранение аварий по заявкам населения</t>
  </si>
  <si>
    <t>Замена двери и коробки тамбурной двери с последующей шпатлевкой тамбура</t>
  </si>
  <si>
    <t>Замена стекла в подъезде первого этажа</t>
  </si>
  <si>
    <t>Установка водоотлива над козырьком подъезда</t>
  </si>
  <si>
    <t>1.4. Поверка теплового прибора учета</t>
  </si>
  <si>
    <t>Контейнер для сбора ТБО</t>
  </si>
  <si>
    <t>Окраска масл составами больших мет-х поверх-й контейнеров</t>
  </si>
  <si>
    <t xml:space="preserve">Заполнение песочницы </t>
  </si>
  <si>
    <t>Установка замка на дверь в подвал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</si>
</sst>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0" xfId="0" applyFont="1" applyFill="1" applyBorder="1"/>
    <xf numFmtId="49" fontId="0" fillId="0" borderId="1" xfId="0" applyNumberForma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4" fontId="0" fillId="0" borderId="6" xfId="0" applyNumberForma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" fontId="0" fillId="0" borderId="9" xfId="0" applyNumberForma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5" zoomScale="125" zoomScaleNormal="125" zoomScalePageLayoutView="125" workbookViewId="0">
      <selection activeCell="E24" sqref="E24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10" customWidth="1"/>
    <col min="5" max="5" width="11.33203125" customWidth="1"/>
    <col min="6" max="6" width="14" customWidth="1"/>
    <col min="7" max="7" width="13" customWidth="1"/>
  </cols>
  <sheetData>
    <row r="1" spans="1:9" ht="38" customHeight="1">
      <c r="B1" s="27" t="s">
        <v>34</v>
      </c>
      <c r="C1" s="27"/>
      <c r="D1" s="27"/>
      <c r="E1" s="27"/>
      <c r="F1" s="27"/>
      <c r="G1" s="27"/>
      <c r="H1" s="6"/>
      <c r="I1" s="6"/>
    </row>
    <row r="2" spans="1:9" ht="42" customHeight="1">
      <c r="A2" s="5" t="s">
        <v>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4">
        <v>1</v>
      </c>
      <c r="B3" s="4" t="s">
        <v>9</v>
      </c>
      <c r="C3" s="1"/>
      <c r="D3" s="1"/>
      <c r="E3" s="1"/>
      <c r="F3" s="1"/>
      <c r="G3" s="2"/>
    </row>
    <row r="4" spans="1:9">
      <c r="A4" s="15"/>
      <c r="B4" s="8" t="s">
        <v>24</v>
      </c>
      <c r="C4" s="8"/>
      <c r="D4" s="8"/>
      <c r="E4" s="8"/>
      <c r="F4" s="8"/>
      <c r="G4" s="7"/>
    </row>
    <row r="5" spans="1:9">
      <c r="A5" s="1"/>
      <c r="B5" s="8" t="s">
        <v>31</v>
      </c>
      <c r="C5" s="8"/>
      <c r="D5" s="8"/>
      <c r="E5" s="8"/>
      <c r="F5" s="8"/>
      <c r="G5" s="7"/>
    </row>
    <row r="6" spans="1:9">
      <c r="A6" s="15"/>
      <c r="B6" s="8" t="s">
        <v>25</v>
      </c>
      <c r="C6" s="8"/>
      <c r="D6" s="8"/>
      <c r="E6" s="8"/>
      <c r="F6" s="8"/>
      <c r="G6" s="31">
        <f>2.65*1084*12</f>
        <v>34471.199999999997</v>
      </c>
    </row>
    <row r="7" spans="1:9">
      <c r="A7" s="15"/>
      <c r="B7" s="8" t="s">
        <v>26</v>
      </c>
      <c r="C7" s="8"/>
      <c r="D7" s="8"/>
      <c r="E7" s="8"/>
      <c r="F7" s="16"/>
      <c r="G7" s="32"/>
    </row>
    <row r="8" spans="1:9">
      <c r="A8" s="15"/>
      <c r="B8" s="8" t="s">
        <v>27</v>
      </c>
      <c r="C8" s="8"/>
      <c r="D8" s="8"/>
      <c r="E8" s="8"/>
      <c r="F8" s="16"/>
      <c r="G8" s="33"/>
    </row>
    <row r="9" spans="1:9">
      <c r="A9" s="1"/>
      <c r="B9" s="8" t="s">
        <v>28</v>
      </c>
      <c r="C9" s="8"/>
      <c r="D9" s="8"/>
      <c r="E9" s="8"/>
      <c r="F9" s="8"/>
      <c r="G9" s="7">
        <f>0.6*12*1084</f>
        <v>7804.7999999999993</v>
      </c>
    </row>
    <row r="10" spans="1:9">
      <c r="A10" s="1"/>
      <c r="B10" s="8" t="s">
        <v>29</v>
      </c>
      <c r="C10" s="17"/>
      <c r="D10" s="8"/>
      <c r="E10" s="8"/>
      <c r="F10" s="8"/>
      <c r="G10" s="18">
        <f>1.3*12*1084</f>
        <v>16910.400000000001</v>
      </c>
    </row>
    <row r="11" spans="1:9">
      <c r="A11" s="1"/>
      <c r="B11" s="8" t="s">
        <v>44</v>
      </c>
      <c r="C11" s="17"/>
      <c r="D11" s="8"/>
      <c r="E11" s="8"/>
      <c r="F11" s="8"/>
      <c r="G11" s="20">
        <f>0.9*12*1084</f>
        <v>11707.2</v>
      </c>
    </row>
    <row r="12" spans="1:9">
      <c r="A12" s="1"/>
      <c r="B12" s="8" t="s">
        <v>30</v>
      </c>
      <c r="C12" s="17"/>
      <c r="D12" s="8"/>
      <c r="E12" s="8"/>
      <c r="F12" s="8"/>
      <c r="G12" s="18">
        <f>0.95*12*1084</f>
        <v>12357.599999999999</v>
      </c>
    </row>
    <row r="13" spans="1:9">
      <c r="A13" s="1"/>
      <c r="B13" s="12" t="s">
        <v>23</v>
      </c>
      <c r="C13" s="17"/>
      <c r="D13" s="17"/>
      <c r="E13" s="8"/>
      <c r="F13" s="8"/>
      <c r="G13" s="19">
        <f>SUM(G6:G12)</f>
        <v>83251.200000000012</v>
      </c>
    </row>
    <row r="14" spans="1:9">
      <c r="A14" s="4">
        <v>2</v>
      </c>
      <c r="B14" s="28" t="s">
        <v>10</v>
      </c>
      <c r="C14" s="29"/>
      <c r="D14" s="29"/>
      <c r="E14" s="29"/>
      <c r="F14" s="29"/>
      <c r="G14" s="30"/>
    </row>
    <row r="15" spans="1:9">
      <c r="A15" s="1"/>
      <c r="B15" s="4" t="s">
        <v>18</v>
      </c>
      <c r="C15" s="1"/>
      <c r="D15" s="11"/>
      <c r="E15" s="1"/>
      <c r="F15" s="1"/>
      <c r="G15" s="1"/>
    </row>
    <row r="16" spans="1:9">
      <c r="A16" s="1"/>
      <c r="B16" s="1" t="s">
        <v>36</v>
      </c>
      <c r="C16" s="9" t="s">
        <v>11</v>
      </c>
      <c r="D16" s="1">
        <v>198.86</v>
      </c>
      <c r="E16" s="21">
        <f>(2.85+0.3)*12*1084</f>
        <v>40975.199999999997</v>
      </c>
      <c r="F16" s="21">
        <f>96+93.89+27+47.19+27+93.89+145+48.33+25.56+90.2+25.56+145+74+25.56</f>
        <v>964.18</v>
      </c>
      <c r="G16" s="21">
        <f>F16+E16</f>
        <v>41939.379999999997</v>
      </c>
    </row>
    <row r="17" spans="1:7">
      <c r="A17" s="1"/>
      <c r="B17" s="1" t="s">
        <v>37</v>
      </c>
      <c r="C17" s="9" t="s">
        <v>11</v>
      </c>
      <c r="D17" s="1"/>
      <c r="E17" s="22">
        <f>0.04*12*1084</f>
        <v>520.31999999999994</v>
      </c>
      <c r="F17" s="21"/>
      <c r="G17" s="21">
        <f>E17</f>
        <v>520.31999999999994</v>
      </c>
    </row>
    <row r="18" spans="1:7">
      <c r="A18" s="1"/>
      <c r="B18" s="1" t="s">
        <v>12</v>
      </c>
      <c r="C18" s="9" t="s">
        <v>11</v>
      </c>
      <c r="D18" s="1"/>
      <c r="E18" s="10">
        <f>0.2*1084*12</f>
        <v>2601.6000000000004</v>
      </c>
      <c r="F18" s="1"/>
      <c r="G18" s="21">
        <f>E18</f>
        <v>2601.6000000000004</v>
      </c>
    </row>
    <row r="19" spans="1:7">
      <c r="A19" s="1"/>
      <c r="B19" s="4" t="s">
        <v>19</v>
      </c>
      <c r="C19" s="9"/>
      <c r="D19" s="1"/>
      <c r="E19" s="10"/>
      <c r="F19" s="1"/>
      <c r="G19" s="1"/>
    </row>
    <row r="20" spans="1:7">
      <c r="A20" s="1"/>
      <c r="B20" s="1" t="s">
        <v>13</v>
      </c>
      <c r="C20" s="9" t="s">
        <v>11</v>
      </c>
      <c r="D20" s="1">
        <v>1169.24</v>
      </c>
      <c r="E20" s="10">
        <f>(1.7+1.2)*12*1084</f>
        <v>37723.199999999997</v>
      </c>
      <c r="F20" s="1">
        <f>51.8+103.6+390+75+48+393+970+41.44+120+54+635.82+73.35+26.7+41.44+237.1+40+180.3+24+8+103.6</f>
        <v>3617.15</v>
      </c>
      <c r="G20" s="1">
        <f>F20+E20</f>
        <v>41340.35</v>
      </c>
    </row>
    <row r="21" spans="1:7">
      <c r="A21" s="1"/>
      <c r="B21" s="1" t="s">
        <v>38</v>
      </c>
      <c r="C21" s="9" t="s">
        <v>11</v>
      </c>
      <c r="D21" s="1"/>
      <c r="E21" s="10">
        <f>(0.3+0.2)*12*1084</f>
        <v>6504</v>
      </c>
      <c r="F21" s="1"/>
      <c r="G21" s="1">
        <f>E21</f>
        <v>6504</v>
      </c>
    </row>
    <row r="22" spans="1:7">
      <c r="A22" s="1"/>
      <c r="B22" s="1" t="s">
        <v>39</v>
      </c>
      <c r="C22" s="9" t="s">
        <v>11</v>
      </c>
      <c r="D22" s="1"/>
      <c r="E22" s="10">
        <f>(0.07+0.03)*12*1084</f>
        <v>1300.8000000000002</v>
      </c>
      <c r="F22" s="1"/>
      <c r="G22" s="1">
        <f>E22</f>
        <v>1300.8000000000002</v>
      </c>
    </row>
    <row r="23" spans="1:7">
      <c r="A23" s="1"/>
      <c r="B23" s="1" t="s">
        <v>17</v>
      </c>
      <c r="C23" s="9" t="s">
        <v>11</v>
      </c>
      <c r="D23" s="1"/>
      <c r="E23" s="10">
        <v>3500</v>
      </c>
      <c r="F23" s="1">
        <f>41.95+5.75+16.92+5.74+35+41.45+17.22+10+82.72+20+38+40</f>
        <v>354.75</v>
      </c>
      <c r="G23" s="1">
        <f>F23+E23</f>
        <v>3854.75</v>
      </c>
    </row>
    <row r="24" spans="1:7">
      <c r="A24" s="1"/>
      <c r="B24" s="4" t="s">
        <v>20</v>
      </c>
      <c r="C24" s="1"/>
      <c r="D24" s="1"/>
      <c r="E24" s="1"/>
      <c r="F24" s="1"/>
      <c r="G24" s="1"/>
    </row>
    <row r="25" spans="1:7">
      <c r="A25" s="1"/>
      <c r="B25" s="1" t="s">
        <v>14</v>
      </c>
      <c r="C25" s="1"/>
      <c r="D25" s="1"/>
      <c r="E25" s="1"/>
      <c r="F25" s="2"/>
      <c r="G25" s="1">
        <f>4.5*12*1084</f>
        <v>58536</v>
      </c>
    </row>
    <row r="26" spans="1:7">
      <c r="A26" s="1"/>
      <c r="B26" s="12" t="s">
        <v>23</v>
      </c>
      <c r="C26" s="1"/>
      <c r="D26" s="1"/>
      <c r="E26" s="1"/>
      <c r="F26" s="11"/>
      <c r="G26" s="13">
        <f>SUM(G16:G25)</f>
        <v>156597.20000000001</v>
      </c>
    </row>
    <row r="27" spans="1:7">
      <c r="A27" s="1"/>
      <c r="B27" s="4" t="s">
        <v>21</v>
      </c>
      <c r="C27" s="1"/>
      <c r="D27" s="1"/>
      <c r="E27" s="1"/>
      <c r="F27" s="11"/>
      <c r="G27" s="11"/>
    </row>
    <row r="28" spans="1:7">
      <c r="A28" s="1"/>
      <c r="B28" s="1" t="s">
        <v>45</v>
      </c>
      <c r="C28" s="1" t="s">
        <v>22</v>
      </c>
      <c r="D28" s="1">
        <v>1</v>
      </c>
      <c r="E28" s="9"/>
      <c r="F28" s="1">
        <v>8200</v>
      </c>
      <c r="G28" s="1">
        <f>F28</f>
        <v>8200</v>
      </c>
    </row>
    <row r="29" spans="1:7">
      <c r="A29" s="1"/>
      <c r="B29" s="1" t="s">
        <v>46</v>
      </c>
      <c r="C29" s="1" t="s">
        <v>11</v>
      </c>
      <c r="D29" s="1">
        <v>10</v>
      </c>
      <c r="E29" s="9"/>
      <c r="F29" s="1">
        <f>116+44.01+245</f>
        <v>405.01</v>
      </c>
      <c r="G29" s="1">
        <f t="shared" ref="G29:G32" si="0">F29</f>
        <v>405.01</v>
      </c>
    </row>
    <row r="30" spans="1:7">
      <c r="A30" s="1"/>
      <c r="B30" s="1" t="s">
        <v>47</v>
      </c>
      <c r="C30" s="1" t="s">
        <v>22</v>
      </c>
      <c r="D30" s="1">
        <v>1</v>
      </c>
      <c r="E30" s="9"/>
      <c r="F30" s="1">
        <v>125</v>
      </c>
      <c r="G30" s="1">
        <f t="shared" si="0"/>
        <v>125</v>
      </c>
    </row>
    <row r="31" spans="1:7">
      <c r="A31" s="1"/>
      <c r="B31" s="1" t="s">
        <v>33</v>
      </c>
      <c r="C31" s="1" t="s">
        <v>22</v>
      </c>
      <c r="D31" s="1">
        <v>3</v>
      </c>
      <c r="E31" s="9"/>
      <c r="F31" s="1">
        <f>510+32</f>
        <v>542</v>
      </c>
      <c r="G31" s="1">
        <f t="shared" si="0"/>
        <v>542</v>
      </c>
    </row>
    <row r="32" spans="1:7">
      <c r="A32" s="1"/>
      <c r="B32" s="1" t="s">
        <v>48</v>
      </c>
      <c r="C32" s="1" t="s">
        <v>22</v>
      </c>
      <c r="D32" s="1">
        <v>1</v>
      </c>
      <c r="E32" s="1"/>
      <c r="F32" s="1">
        <f>160</f>
        <v>160</v>
      </c>
      <c r="G32" s="1">
        <f t="shared" si="0"/>
        <v>160</v>
      </c>
    </row>
    <row r="33" spans="1:7">
      <c r="A33" s="1"/>
      <c r="B33" s="12" t="s">
        <v>23</v>
      </c>
      <c r="C33" s="1"/>
      <c r="D33" s="1"/>
      <c r="E33" s="1"/>
      <c r="F33" s="1"/>
      <c r="G33" s="4">
        <f>SUM(G28:G32)</f>
        <v>9432.01</v>
      </c>
    </row>
    <row r="34" spans="1:7">
      <c r="A34" s="1"/>
      <c r="B34" s="12" t="s">
        <v>16</v>
      </c>
      <c r="C34" s="1"/>
      <c r="D34" s="1"/>
      <c r="E34" s="1"/>
      <c r="F34" s="1"/>
      <c r="G34" s="4"/>
    </row>
    <row r="35" spans="1:7">
      <c r="A35" s="4">
        <v>9</v>
      </c>
      <c r="B35" s="4" t="s">
        <v>15</v>
      </c>
      <c r="C35" s="1"/>
      <c r="D35" s="1"/>
      <c r="E35" s="1"/>
      <c r="F35" s="1"/>
      <c r="G35" s="1"/>
    </row>
    <row r="36" spans="1:7">
      <c r="A36" s="1"/>
      <c r="B36" s="8" t="s">
        <v>0</v>
      </c>
      <c r="C36" s="1"/>
      <c r="D36" s="1"/>
      <c r="E36" s="1"/>
      <c r="F36" s="1"/>
      <c r="G36" s="2">
        <f>1.97*12*1084</f>
        <v>25625.760000000002</v>
      </c>
    </row>
    <row r="37" spans="1:7">
      <c r="A37" s="1"/>
      <c r="B37" s="8" t="s">
        <v>40</v>
      </c>
      <c r="C37" s="1"/>
      <c r="D37" s="1"/>
      <c r="E37" s="1"/>
      <c r="F37" s="1"/>
      <c r="G37" s="2">
        <f>0.95*1084*12</f>
        <v>12357.599999999999</v>
      </c>
    </row>
    <row r="38" spans="1:7">
      <c r="A38" s="4">
        <v>10</v>
      </c>
      <c r="B38" s="4" t="s">
        <v>1</v>
      </c>
      <c r="C38" s="1"/>
      <c r="D38" s="1"/>
      <c r="E38" s="1"/>
      <c r="F38" s="1"/>
      <c r="G38" s="2">
        <f>6*1084*12</f>
        <v>78048</v>
      </c>
    </row>
    <row r="39" spans="1:7">
      <c r="A39" s="4"/>
      <c r="B39" s="8" t="s">
        <v>41</v>
      </c>
      <c r="C39" s="1"/>
      <c r="D39" s="1"/>
      <c r="E39" s="2">
        <v>7208.51</v>
      </c>
      <c r="F39" s="1">
        <f>1750+1000+300+120+90+84+94+106+938.69+2290+248+730</f>
        <v>7750.6900000000005</v>
      </c>
      <c r="G39" s="2">
        <f>1.15*12*1084</f>
        <v>14959.199999999999</v>
      </c>
    </row>
    <row r="40" spans="1:7">
      <c r="A40" s="4"/>
      <c r="B40" s="8" t="s">
        <v>42</v>
      </c>
      <c r="C40" s="1"/>
      <c r="D40" s="1"/>
      <c r="E40" s="2">
        <f>0.11*12*1084</f>
        <v>1430.88</v>
      </c>
      <c r="F40" s="1"/>
      <c r="G40" s="2">
        <f>0.11*12*1084</f>
        <v>1430.88</v>
      </c>
    </row>
    <row r="41" spans="1:7">
      <c r="A41" s="4"/>
      <c r="B41" s="8" t="s">
        <v>43</v>
      </c>
      <c r="C41" s="1"/>
      <c r="D41" s="1"/>
      <c r="E41" s="2">
        <v>832.34</v>
      </c>
      <c r="F41" s="1">
        <f>106+85+150+670.5+68.4+892+40+19.8+127.8</f>
        <v>2159.5</v>
      </c>
      <c r="G41" s="2">
        <f>0.23*12*1084</f>
        <v>2991.84</v>
      </c>
    </row>
    <row r="42" spans="1:7">
      <c r="A42" s="1"/>
      <c r="B42" s="12" t="s">
        <v>23</v>
      </c>
      <c r="C42" s="1"/>
      <c r="D42" s="1"/>
      <c r="E42" s="1"/>
      <c r="F42" s="1"/>
      <c r="G42" s="3">
        <f>SUM(G36:G41)</f>
        <v>135413.28</v>
      </c>
    </row>
    <row r="43" spans="1:7" ht="37" customHeight="1">
      <c r="A43" s="1"/>
      <c r="B43" s="24" t="s">
        <v>35</v>
      </c>
      <c r="C43" s="25"/>
      <c r="D43" s="25"/>
      <c r="E43" s="25"/>
      <c r="F43" s="26"/>
      <c r="G43" s="3">
        <f>G42+G33+G26+G13</f>
        <v>384693.69</v>
      </c>
    </row>
    <row r="44" spans="1:7" ht="36" customHeight="1">
      <c r="A44" s="1"/>
      <c r="B44" s="24" t="s">
        <v>32</v>
      </c>
      <c r="C44" s="25"/>
      <c r="D44" s="25"/>
      <c r="E44" s="25"/>
      <c r="F44" s="26"/>
      <c r="G44" s="23">
        <v>74961.279999999999</v>
      </c>
    </row>
    <row r="46" spans="1:7">
      <c r="B46" s="14"/>
    </row>
  </sheetData>
  <mergeCells count="5">
    <mergeCell ref="B43:F43"/>
    <mergeCell ref="B44:F44"/>
    <mergeCell ref="B1:G1"/>
    <mergeCell ref="B14:G14"/>
    <mergeCell ref="G6:G8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2017-06-07T04:45:35Z</cp:lastPrinted>
  <dcterms:created xsi:type="dcterms:W3CDTF">2006-09-16T00:00:00Z</dcterms:created>
  <dcterms:modified xsi:type="dcterms:W3CDTF">2019-06-13T04:11:30Z</dcterms:modified>
</cp:coreProperties>
</file>